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8795" windowHeight="11760"/>
  </bookViews>
  <sheets>
    <sheet name="Cierre 2011" sheetId="4" r:id="rId1"/>
    <sheet name="Cierre 2012" sheetId="6" r:id="rId2"/>
  </sheets>
  <definedNames>
    <definedName name="_xlnm.Print_Area" localSheetId="0">'Cierre 2011'!$A$1:$V$77</definedName>
    <definedName name="COMPAR." localSheetId="0">#REF!</definedName>
    <definedName name="COMPAR.">#REF!</definedName>
    <definedName name="DD" localSheetId="0">#REF!</definedName>
    <definedName name="DD">#REF!</definedName>
    <definedName name="NUEVA" localSheetId="0">#REF!</definedName>
    <definedName name="NUEVA">#REF!</definedName>
    <definedName name="ÑÑ" localSheetId="0">#REF!</definedName>
    <definedName name="ÑÑ">#REF!</definedName>
    <definedName name="PARAMETROS" localSheetId="0">#REF!</definedName>
    <definedName name="PARAMETROS">#REF!</definedName>
    <definedName name="RES" localSheetId="0">#REF!</definedName>
    <definedName name="RES">#REF!</definedName>
    <definedName name="RESULTADO" localSheetId="0">#REF!</definedName>
    <definedName name="RESULTADO">#REF!</definedName>
  </definedNames>
  <calcPr calcId="145621"/>
</workbook>
</file>

<file path=xl/calcChain.xml><?xml version="1.0" encoding="utf-8"?>
<calcChain xmlns="http://schemas.openxmlformats.org/spreadsheetml/2006/main">
  <c r="R57" i="4" l="1"/>
  <c r="U74" i="4" l="1"/>
  <c r="S74" i="4"/>
  <c r="J74" i="4"/>
  <c r="D74" i="4"/>
  <c r="H72" i="4"/>
  <c r="P70" i="4"/>
  <c r="N70" i="4"/>
  <c r="L70" i="4"/>
  <c r="L74" i="4" s="1"/>
  <c r="H70" i="4"/>
  <c r="T68" i="4"/>
  <c r="T74" i="4" s="1"/>
  <c r="H68" i="4"/>
  <c r="F68" i="4"/>
  <c r="B68" i="4"/>
  <c r="B74" i="4" s="1"/>
  <c r="R66" i="4"/>
  <c r="R74" i="4" s="1"/>
  <c r="N66" i="4"/>
  <c r="H66" i="4"/>
  <c r="F66" i="4"/>
  <c r="F74" i="4" s="1"/>
  <c r="P64" i="4"/>
  <c r="P74" i="4" s="1"/>
  <c r="H64" i="4"/>
  <c r="V57" i="4"/>
  <c r="R55" i="4"/>
  <c r="V55" i="4" s="1"/>
  <c r="V51" i="4"/>
  <c r="P51" i="4"/>
  <c r="V49" i="4"/>
  <c r="V47" i="4"/>
  <c r="V45" i="4"/>
  <c r="V43" i="4"/>
  <c r="R41" i="4"/>
  <c r="V41" i="4" s="1"/>
  <c r="V39" i="4"/>
  <c r="V37" i="4"/>
  <c r="V35" i="4"/>
  <c r="V33" i="4"/>
  <c r="V31" i="4"/>
  <c r="U29" i="4"/>
  <c r="U53" i="4" s="1"/>
  <c r="T29" i="4"/>
  <c r="T53" i="4" s="1"/>
  <c r="T59" i="4" s="1"/>
  <c r="S29" i="4"/>
  <c r="S53" i="4" s="1"/>
  <c r="R29" i="4"/>
  <c r="R53" i="4" s="1"/>
  <c r="R59" i="4" s="1"/>
  <c r="Q29" i="4"/>
  <c r="Q53" i="4" s="1"/>
  <c r="Q59" i="4" s="1"/>
  <c r="Q76" i="4" s="1"/>
  <c r="P29" i="4"/>
  <c r="P53" i="4" s="1"/>
  <c r="P59" i="4" s="1"/>
  <c r="O29" i="4"/>
  <c r="O53" i="4" s="1"/>
  <c r="O59" i="4" s="1"/>
  <c r="O76" i="4" s="1"/>
  <c r="N29" i="4"/>
  <c r="N53" i="4" s="1"/>
  <c r="N59" i="4" s="1"/>
  <c r="M29" i="4"/>
  <c r="M53" i="4" s="1"/>
  <c r="M59" i="4" s="1"/>
  <c r="M76" i="4" s="1"/>
  <c r="L29" i="4"/>
  <c r="L53" i="4" s="1"/>
  <c r="L59" i="4" s="1"/>
  <c r="K29" i="4"/>
  <c r="K53" i="4" s="1"/>
  <c r="K59" i="4" s="1"/>
  <c r="K76" i="4" s="1"/>
  <c r="J29" i="4"/>
  <c r="J53" i="4" s="1"/>
  <c r="J59" i="4" s="1"/>
  <c r="J76" i="4" s="1"/>
  <c r="I29" i="4"/>
  <c r="I53" i="4" s="1"/>
  <c r="I59" i="4" s="1"/>
  <c r="I76" i="4" s="1"/>
  <c r="G29" i="4"/>
  <c r="G53" i="4" s="1"/>
  <c r="G59" i="4" s="1"/>
  <c r="G76" i="4" s="1"/>
  <c r="F29" i="4"/>
  <c r="F53" i="4" s="1"/>
  <c r="F59" i="4" s="1"/>
  <c r="F76" i="4" s="1"/>
  <c r="E29" i="4"/>
  <c r="E53" i="4" s="1"/>
  <c r="E59" i="4" s="1"/>
  <c r="E76" i="4" s="1"/>
  <c r="D29" i="4"/>
  <c r="D53" i="4" s="1"/>
  <c r="D59" i="4" s="1"/>
  <c r="C29" i="4"/>
  <c r="C53" i="4" s="1"/>
  <c r="C59" i="4" s="1"/>
  <c r="C76" i="4" s="1"/>
  <c r="B29" i="4"/>
  <c r="B53" i="4" s="1"/>
  <c r="B59" i="4" s="1"/>
  <c r="B76" i="4" s="1"/>
  <c r="V27" i="4"/>
  <c r="V25" i="4"/>
  <c r="V23" i="4"/>
  <c r="V21" i="4"/>
  <c r="V19" i="4"/>
  <c r="H17" i="4"/>
  <c r="V17" i="4" s="1"/>
  <c r="V15" i="4"/>
  <c r="H13" i="4"/>
  <c r="H29" i="4" s="1"/>
  <c r="H53" i="4" s="1"/>
  <c r="H59" i="4" s="1"/>
  <c r="V11" i="4"/>
  <c r="V9" i="4"/>
  <c r="R76" i="4" l="1"/>
  <c r="L76" i="4"/>
  <c r="T76" i="4"/>
  <c r="V70" i="4"/>
  <c r="D76" i="4"/>
  <c r="H74" i="4"/>
  <c r="H76" i="4" s="1"/>
  <c r="N74" i="4"/>
  <c r="V72" i="4"/>
  <c r="N76" i="4"/>
  <c r="V13" i="4"/>
  <c r="V29" i="4" s="1"/>
  <c r="V53" i="4" s="1"/>
  <c r="V59" i="4" s="1"/>
  <c r="P76" i="4"/>
  <c r="S75" i="4"/>
  <c r="S59" i="4"/>
  <c r="S76" i="4" s="1"/>
  <c r="U59" i="4"/>
  <c r="U76" i="4" s="1"/>
  <c r="V74" i="4"/>
  <c r="V66" i="4"/>
  <c r="V68" i="4"/>
  <c r="V64" i="4"/>
  <c r="V76" i="4" l="1"/>
</calcChain>
</file>

<file path=xl/sharedStrings.xml><?xml version="1.0" encoding="utf-8"?>
<sst xmlns="http://schemas.openxmlformats.org/spreadsheetml/2006/main" count="123" uniqueCount="87">
  <si>
    <t>Sistema DIF Jalisco</t>
  </si>
  <si>
    <t>ORIGEN DE RECURSOS:</t>
  </si>
  <si>
    <t>CEPAVI</t>
  </si>
  <si>
    <t xml:space="preserve">RAMO 33 </t>
  </si>
  <si>
    <t>RAMO 12</t>
  </si>
  <si>
    <t xml:space="preserve">TOTAL </t>
  </si>
  <si>
    <t>ADULTO MAYOR</t>
  </si>
  <si>
    <t xml:space="preserve">EJERCIDO POR CAPITULOS: </t>
  </si>
  <si>
    <t>MATERIALES Y SUMINISTROS</t>
  </si>
  <si>
    <t>SERVICIOS GENERALES</t>
  </si>
  <si>
    <t>TRANSFERENCIAS, SUBSIDIOS Y SUBVENCIONES</t>
  </si>
  <si>
    <t>BIENES MUEBLES E INMUEBLES</t>
  </si>
  <si>
    <t>TOTAL</t>
  </si>
  <si>
    <t xml:space="preserve">FINANZAS </t>
  </si>
  <si>
    <t>PROYECTOS ESPECIALES</t>
  </si>
  <si>
    <t>FONDO V</t>
  </si>
  <si>
    <t>RECURSOS PROPIOS</t>
  </si>
  <si>
    <t>Subsidio Ordinario</t>
  </si>
  <si>
    <t>Adultos Mayores</t>
  </si>
  <si>
    <t>CRI</t>
  </si>
  <si>
    <t>Ramo 33</t>
  </si>
  <si>
    <t>Ramo 12</t>
  </si>
  <si>
    <t>RECURSO CRI  (FINANZAS)</t>
  </si>
  <si>
    <t>Centros SUPERA</t>
  </si>
  <si>
    <t>CONGRESO INTERNACIONAL DE FAMILIA</t>
  </si>
  <si>
    <t xml:space="preserve"> Presupuesto 2011 por Origen de Recurso</t>
  </si>
  <si>
    <t>REMANENTE 2010</t>
  </si>
  <si>
    <t>Cien Corazones</t>
  </si>
  <si>
    <t>Recursos Propios</t>
  </si>
  <si>
    <t>Recurso Pendiente de Autorizar</t>
  </si>
  <si>
    <t>Presupuesto Inicial</t>
  </si>
  <si>
    <t>Incrementos:</t>
  </si>
  <si>
    <t>Congreso de Familia</t>
  </si>
  <si>
    <t>Recurso Adicional</t>
  </si>
  <si>
    <t>Juegos Panamericanos y Parapanamericanos</t>
  </si>
  <si>
    <t>Recurso Ramo 12 adicional al Consejo de Familia</t>
  </si>
  <si>
    <t>Cuotas Congreso Internacional de Familia</t>
  </si>
  <si>
    <t>Recuperación de Deducibles</t>
  </si>
  <si>
    <t>Cancelación de Comprometidos 2010</t>
  </si>
  <si>
    <t>Proyecto de Equidad y Genero CAMHHET</t>
  </si>
  <si>
    <t>Cuotas Proyectos Productivos</t>
  </si>
  <si>
    <t>Vehículos adaptados</t>
  </si>
  <si>
    <t>Equipamientos CDIAM Ramo 12 y municipio de Acatic</t>
  </si>
  <si>
    <t>Presupuesto al 30 de nov. de 2011</t>
  </si>
  <si>
    <t xml:space="preserve">Ampliaciones </t>
  </si>
  <si>
    <t>Reducciones</t>
  </si>
  <si>
    <t>Cierre presupuestal 2011</t>
  </si>
  <si>
    <t>SERVICIOS PERSONALES</t>
  </si>
  <si>
    <t>CIERRE PRESUPUESTAL 2011</t>
  </si>
  <si>
    <t>P</t>
  </si>
  <si>
    <t>Fuente:</t>
  </si>
  <si>
    <t>CONCEPTO</t>
  </si>
  <si>
    <t>PRESUPUESTO INICIAL</t>
  </si>
  <si>
    <t xml:space="preserve">INCREMENTO </t>
  </si>
  <si>
    <t>REDUCCION</t>
  </si>
  <si>
    <t>PRESUPUESTO AL 15 DE DICIEMBRE 2012</t>
  </si>
  <si>
    <t>CIERRE DE PRESUPUESTO 2012</t>
  </si>
  <si>
    <t>ESTATAL</t>
  </si>
  <si>
    <t>SECRETARIA DE FINANZAS</t>
  </si>
  <si>
    <t>CRI SEGUNDO TURNO</t>
  </si>
  <si>
    <t>PROGRAMA SEQUIA</t>
  </si>
  <si>
    <t>SUPERA</t>
  </si>
  <si>
    <t>CIEN CORAZONES</t>
  </si>
  <si>
    <t>CRI SEGUNDO PISO</t>
  </si>
  <si>
    <t>APOYOS A PROGRAMAS DE SEDER</t>
  </si>
  <si>
    <t>FEDERAL</t>
  </si>
  <si>
    <t>TRANSPORTE PUBLICO ADAPTADO</t>
  </si>
  <si>
    <t>PROYECTO DE EQUIDAD Y GENERO</t>
  </si>
  <si>
    <t>RAMO 33</t>
  </si>
  <si>
    <t>ALIMENTARIA</t>
  </si>
  <si>
    <t>PROYECTOS  FONDO V</t>
  </si>
  <si>
    <t>CUOTAS DE RECUPERACION</t>
  </si>
  <si>
    <t>REMANENTE EJERCICIOS ANTERIORES</t>
  </si>
  <si>
    <t>TRANSPORTE ADAPTADO</t>
  </si>
  <si>
    <t xml:space="preserve">Presupuesto al 15 de diciembre </t>
  </si>
  <si>
    <t>INCREMENTOS</t>
  </si>
  <si>
    <t>REDUCCIONES</t>
  </si>
  <si>
    <t>INGRESOS TOTALES</t>
  </si>
  <si>
    <t xml:space="preserve">EJERCIDO: </t>
  </si>
  <si>
    <t xml:space="preserve"> REMANENTE </t>
  </si>
  <si>
    <t xml:space="preserve">                       -   </t>
  </si>
  <si>
    <t xml:space="preserve">                    -   </t>
  </si>
  <si>
    <t xml:space="preserve">                 -   </t>
  </si>
  <si>
    <t>SISTEMA DIF JALISCO</t>
  </si>
  <si>
    <t xml:space="preserve"> Presupuesto 2012 por Origen de Recurso</t>
  </si>
  <si>
    <t>Cierre ejercicio 2011, presentado a la Honorable Junta de Gobierno en Quincuagesima septima sesión ordinaria , de fecha 17 de abril de 2012.</t>
  </si>
  <si>
    <r>
      <rPr>
        <b/>
        <sz val="11"/>
        <color indexed="8"/>
        <rFont val="Calibri"/>
        <family val="2"/>
      </rPr>
      <t>Fuente.-</t>
    </r>
    <r>
      <rPr>
        <sz val="11"/>
        <color indexed="8"/>
        <rFont val="Calibri"/>
        <family val="2"/>
      </rPr>
      <t xml:space="preserve"> Cierre 2012 presentado a la Honorable Junta de Gobierno en la Sexagésima séptima sesión ordinaria de fecha 19 de febrero de 2013.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</si>
</sst>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6" formatCode="&quot;$&quot;#,##0"/>
    <numFmt numFmtId="167" formatCode="_-[$€-2]* #,##0.00_-;\-[$€-2]* #,##0.00_-;_-[$€-2]* &quot;-&quot;??_-"/>
  </numFmts>
  <fonts count="43" x14ac:knownFonts="1">
    <font>
      <sz val="11"/>
      <color indexed="8"/>
      <name val="Calibri"/>
      <family val="2"/>
    </font>
    <font>
      <b/>
      <sz val="18"/>
      <color indexed="18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4"/>
      <name val="Century Gothic"/>
      <family val="2"/>
    </font>
    <font>
      <b/>
      <sz val="16"/>
      <color indexed="18"/>
      <name val="Century Gothic"/>
      <family val="2"/>
    </font>
    <font>
      <b/>
      <sz val="12"/>
      <name val="Century Gothic"/>
      <family val="2"/>
    </font>
    <font>
      <b/>
      <sz val="12"/>
      <color indexed="18"/>
      <name val="Century Gothic"/>
      <family val="2"/>
    </font>
    <font>
      <b/>
      <sz val="10"/>
      <color indexed="9"/>
      <name val="Century Gothic"/>
      <family val="2"/>
    </font>
    <font>
      <b/>
      <sz val="8"/>
      <color indexed="9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0"/>
      <color indexed="18"/>
      <name val="Century Gothic"/>
      <family val="2"/>
    </font>
    <font>
      <b/>
      <sz val="10"/>
      <color indexed="62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sz val="10"/>
      <name val="Arial"/>
      <family val="2"/>
    </font>
    <font>
      <b/>
      <sz val="9"/>
      <color indexed="18"/>
      <name val="Century Gothic"/>
      <family val="2"/>
    </font>
    <font>
      <b/>
      <sz val="11"/>
      <color indexed="18"/>
      <name val="Century Gothic"/>
      <family val="2"/>
    </font>
    <font>
      <b/>
      <sz val="11"/>
      <color indexed="62"/>
      <name val="Century Gothic"/>
      <family val="2"/>
    </font>
    <font>
      <sz val="9"/>
      <color indexed="18"/>
      <name val="Century Gothic"/>
      <family val="2"/>
    </font>
    <font>
      <b/>
      <sz val="9"/>
      <name val="Century Gothic"/>
      <family val="2"/>
    </font>
    <font>
      <sz val="10"/>
      <color indexed="10"/>
      <name val="Century Gothic"/>
      <family val="2"/>
    </font>
    <font>
      <b/>
      <sz val="10"/>
      <color indexed="10"/>
      <name val="Century Gothic"/>
      <family val="2"/>
    </font>
    <font>
      <sz val="11"/>
      <color indexed="18"/>
      <name val="Century Gothic"/>
      <family val="2"/>
    </font>
    <font>
      <sz val="8"/>
      <color indexed="9"/>
      <name val="Century Gothic"/>
      <family val="2"/>
    </font>
    <font>
      <sz val="8"/>
      <name val="Arial"/>
      <family val="2"/>
    </font>
    <font>
      <i/>
      <sz val="9"/>
      <name val="Century Gothic"/>
      <family val="2"/>
    </font>
    <font>
      <b/>
      <sz val="12"/>
      <color rgb="FFFF0000"/>
      <name val="Wingdings 2"/>
      <family val="1"/>
      <charset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Century Gothic"/>
      <family val="2"/>
    </font>
    <font>
      <b/>
      <sz val="9"/>
      <color rgb="FFFFFFFF"/>
      <name val="Century Gothic"/>
      <family val="2"/>
    </font>
    <font>
      <b/>
      <sz val="8"/>
      <color rgb="FF000080"/>
      <name val="Century Gothic"/>
      <family val="2"/>
    </font>
    <font>
      <sz val="10"/>
      <color rgb="FF000000"/>
      <name val="Century Gothic"/>
      <family val="2"/>
    </font>
    <font>
      <b/>
      <sz val="11"/>
      <color rgb="FF00008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002060"/>
      <name val="Century Gothic"/>
      <family val="2"/>
    </font>
    <font>
      <b/>
      <sz val="11"/>
      <color rgb="FFC0C0C0"/>
      <name val="Century Gothic"/>
      <family val="2"/>
    </font>
    <font>
      <sz val="11"/>
      <color rgb="FF000080"/>
      <name val="Century Gothic"/>
      <family val="2"/>
    </font>
    <font>
      <b/>
      <sz val="10"/>
      <color rgb="FF000000"/>
      <name val="Century Gothic"/>
      <family val="2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F81BD"/>
        <bgColor indexed="64"/>
      </patternFill>
    </fill>
  </fills>
  <borders count="16">
    <border>
      <left/>
      <right/>
      <top/>
      <bottom/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/>
      <diagonal/>
    </border>
    <border>
      <left/>
      <right/>
      <top/>
      <bottom style="thin">
        <color indexed="60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49">
    <xf numFmtId="0" fontId="0" fillId="0" borderId="0"/>
    <xf numFmtId="0" fontId="16" fillId="0" borderId="0"/>
    <xf numFmtId="44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16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577" applyNumberFormat="1" applyFont="1" applyAlignment="1">
      <alignment horizontal="left" vertical="center" wrapText="1"/>
    </xf>
    <xf numFmtId="0" fontId="3" fillId="0" borderId="0" xfId="577" applyFont="1" applyAlignment="1">
      <alignment vertical="center" wrapText="1"/>
    </xf>
    <xf numFmtId="0" fontId="5" fillId="0" borderId="0" xfId="577" applyFont="1" applyAlignment="1">
      <alignment vertical="center" wrapText="1"/>
    </xf>
    <xf numFmtId="0" fontId="7" fillId="0" borderId="0" xfId="577" applyFont="1" applyAlignment="1">
      <alignment vertical="center" wrapText="1"/>
    </xf>
    <xf numFmtId="14" fontId="17" fillId="0" borderId="0" xfId="577" applyNumberFormat="1" applyFont="1" applyAlignment="1">
      <alignment horizontal="right" vertical="center" wrapText="1"/>
    </xf>
    <xf numFmtId="14" fontId="7" fillId="0" borderId="0" xfId="577" applyNumberFormat="1" applyFont="1" applyAlignment="1">
      <alignment vertical="center" wrapText="1"/>
    </xf>
    <xf numFmtId="164" fontId="3" fillId="0" borderId="0" xfId="577" applyNumberFormat="1" applyFont="1" applyAlignment="1">
      <alignment vertical="center" wrapText="1"/>
    </xf>
    <xf numFmtId="0" fontId="18" fillId="0" borderId="0" xfId="577" applyFont="1" applyAlignment="1">
      <alignment vertical="center" wrapText="1"/>
    </xf>
    <xf numFmtId="0" fontId="24" fillId="0" borderId="0" xfId="577" applyFont="1" applyAlignment="1">
      <alignment horizontal="center" vertical="center" wrapText="1"/>
    </xf>
    <xf numFmtId="14" fontId="12" fillId="0" borderId="0" xfId="577" applyNumberFormat="1" applyFont="1" applyAlignment="1">
      <alignment vertical="center" wrapText="1"/>
    </xf>
    <xf numFmtId="164" fontId="9" fillId="2" borderId="0" xfId="577" applyNumberFormat="1" applyFont="1" applyFill="1" applyAlignment="1">
      <alignment horizontal="center" vertical="center" wrapText="1"/>
    </xf>
    <xf numFmtId="0" fontId="14" fillId="0" borderId="0" xfId="577" applyFont="1" applyAlignment="1">
      <alignment vertical="center" wrapText="1"/>
    </xf>
    <xf numFmtId="0" fontId="15" fillId="3" borderId="0" xfId="577" applyFont="1" applyFill="1" applyAlignment="1">
      <alignment horizontal="right" vertical="center" wrapText="1"/>
    </xf>
    <xf numFmtId="164" fontId="8" fillId="3" borderId="0" xfId="577" applyNumberFormat="1" applyFont="1" applyFill="1" applyAlignment="1">
      <alignment horizontal="center" vertical="center" wrapText="1"/>
    </xf>
    <xf numFmtId="0" fontId="9" fillId="3" borderId="0" xfId="577" applyNumberFormat="1" applyFont="1" applyFill="1" applyAlignment="1">
      <alignment horizontal="center" vertical="center" wrapText="1"/>
    </xf>
    <xf numFmtId="164" fontId="9" fillId="3" borderId="0" xfId="577" applyNumberFormat="1" applyFont="1" applyFill="1" applyAlignment="1">
      <alignment horizontal="center" vertical="center" wrapText="1"/>
    </xf>
    <xf numFmtId="164" fontId="3" fillId="3" borderId="0" xfId="577" applyNumberFormat="1" applyFont="1" applyFill="1" applyAlignment="1">
      <alignment vertical="center" wrapText="1"/>
    </xf>
    <xf numFmtId="0" fontId="3" fillId="3" borderId="0" xfId="577" applyFont="1" applyFill="1" applyAlignment="1">
      <alignment vertical="center" wrapText="1"/>
    </xf>
    <xf numFmtId="0" fontId="17" fillId="3" borderId="0" xfId="577" applyFont="1" applyFill="1" applyBorder="1" applyAlignment="1">
      <alignment horizontal="center" vertical="center" wrapText="1"/>
    </xf>
    <xf numFmtId="3" fontId="3" fillId="0" borderId="1" xfId="577" applyNumberFormat="1" applyFont="1" applyBorder="1" applyAlignment="1">
      <alignment vertical="center" wrapText="1"/>
    </xf>
    <xf numFmtId="3" fontId="3" fillId="0" borderId="5" xfId="577" applyNumberFormat="1" applyFont="1" applyBorder="1" applyAlignment="1">
      <alignment vertical="center" wrapText="1"/>
    </xf>
    <xf numFmtId="3" fontId="3" fillId="0" borderId="5" xfId="577" applyNumberFormat="1" applyFont="1" applyFill="1" applyBorder="1" applyAlignment="1">
      <alignment vertical="center" wrapText="1"/>
    </xf>
    <xf numFmtId="3" fontId="2" fillId="0" borderId="6" xfId="577" applyNumberFormat="1" applyFont="1" applyBorder="1" applyAlignment="1">
      <alignment vertical="center" wrapText="1"/>
    </xf>
    <xf numFmtId="3" fontId="3" fillId="0" borderId="0" xfId="577" applyNumberFormat="1" applyFont="1" applyBorder="1" applyAlignment="1">
      <alignment vertical="center" wrapText="1"/>
    </xf>
    <xf numFmtId="3" fontId="2" fillId="0" borderId="0" xfId="577" applyNumberFormat="1" applyFont="1" applyBorder="1" applyAlignment="1">
      <alignment vertical="center" wrapText="1"/>
    </xf>
    <xf numFmtId="3" fontId="22" fillId="0" borderId="5" xfId="577" applyNumberFormat="1" applyFont="1" applyBorder="1" applyAlignment="1">
      <alignment vertical="center" wrapText="1"/>
    </xf>
    <xf numFmtId="0" fontId="17" fillId="0" borderId="0" xfId="577" applyFont="1" applyFill="1" applyAlignment="1">
      <alignment horizontal="center" vertical="center" wrapText="1"/>
    </xf>
    <xf numFmtId="3" fontId="2" fillId="0" borderId="7" xfId="577" applyNumberFormat="1" applyFont="1" applyBorder="1" applyAlignment="1">
      <alignment vertical="center" wrapText="1"/>
    </xf>
    <xf numFmtId="3" fontId="2" fillId="0" borderId="8" xfId="577" applyNumberFormat="1" applyFont="1" applyBorder="1" applyAlignment="1">
      <alignment vertical="center" wrapText="1"/>
    </xf>
    <xf numFmtId="3" fontId="2" fillId="0" borderId="1" xfId="577" applyNumberFormat="1" applyFont="1" applyBorder="1" applyAlignment="1">
      <alignment vertical="center" wrapText="1"/>
    </xf>
    <xf numFmtId="3" fontId="2" fillId="0" borderId="5" xfId="577" applyNumberFormat="1" applyFont="1" applyBorder="1" applyAlignment="1">
      <alignment vertical="center" wrapText="1"/>
    </xf>
    <xf numFmtId="0" fontId="17" fillId="3" borderId="0" xfId="577" applyFont="1" applyFill="1" applyBorder="1" applyAlignment="1">
      <alignment horizontal="justify" vertical="center" wrapText="1"/>
    </xf>
    <xf numFmtId="3" fontId="10" fillId="0" borderId="0" xfId="577" applyNumberFormat="1" applyFont="1" applyBorder="1" applyAlignment="1">
      <alignment vertical="center" wrapText="1"/>
    </xf>
    <xf numFmtId="3" fontId="11" fillId="0" borderId="0" xfId="577" applyNumberFormat="1" applyFont="1" applyBorder="1" applyAlignment="1">
      <alignment vertical="center" wrapText="1"/>
    </xf>
    <xf numFmtId="0" fontId="17" fillId="0" borderId="0" xfId="577" applyFont="1" applyFill="1" applyBorder="1" applyAlignment="1">
      <alignment horizontal="center" vertical="center" wrapText="1"/>
    </xf>
    <xf numFmtId="0" fontId="17" fillId="0" borderId="0" xfId="577" applyFont="1" applyFill="1" applyBorder="1" applyAlignment="1">
      <alignment horizontal="right" vertical="center" wrapText="1"/>
    </xf>
    <xf numFmtId="3" fontId="2" fillId="0" borderId="9" xfId="577" applyNumberFormat="1" applyFont="1" applyBorder="1" applyAlignment="1">
      <alignment vertical="center" wrapText="1"/>
    </xf>
    <xf numFmtId="3" fontId="2" fillId="0" borderId="10" xfId="577" applyNumberFormat="1" applyFont="1" applyBorder="1" applyAlignment="1">
      <alignment vertical="center" wrapText="1"/>
    </xf>
    <xf numFmtId="3" fontId="2" fillId="0" borderId="11" xfId="577" applyNumberFormat="1" applyFont="1" applyBorder="1" applyAlignment="1">
      <alignment vertical="center" wrapText="1"/>
    </xf>
    <xf numFmtId="3" fontId="13" fillId="0" borderId="0" xfId="577" applyNumberFormat="1" applyFont="1" applyAlignment="1">
      <alignment vertical="center" wrapText="1"/>
    </xf>
    <xf numFmtId="3" fontId="6" fillId="0" borderId="0" xfId="577" applyNumberFormat="1" applyFont="1" applyBorder="1" applyAlignment="1">
      <alignment vertical="center" wrapText="1"/>
    </xf>
    <xf numFmtId="0" fontId="13" fillId="0" borderId="0" xfId="577" applyFont="1" applyAlignment="1">
      <alignment vertical="center" wrapText="1"/>
    </xf>
    <xf numFmtId="0" fontId="15" fillId="4" borderId="0" xfId="577" applyFont="1" applyFill="1" applyAlignment="1">
      <alignment horizontal="right" vertical="center" wrapText="1"/>
    </xf>
    <xf numFmtId="3" fontId="3" fillId="4" borderId="0" xfId="577" applyNumberFormat="1" applyFont="1" applyFill="1" applyAlignment="1">
      <alignment vertical="center" wrapText="1"/>
    </xf>
    <xf numFmtId="0" fontId="3" fillId="0" borderId="0" xfId="577" applyFont="1" applyFill="1" applyAlignment="1">
      <alignment vertical="center" wrapText="1"/>
    </xf>
    <xf numFmtId="0" fontId="15" fillId="0" borderId="0" xfId="577" applyFont="1" applyFill="1" applyAlignment="1">
      <alignment horizontal="right" vertical="center" wrapText="1"/>
    </xf>
    <xf numFmtId="3" fontId="3" fillId="0" borderId="0" xfId="577" applyNumberFormat="1" applyFont="1" applyFill="1" applyAlignment="1">
      <alignment vertical="center" wrapText="1"/>
    </xf>
    <xf numFmtId="0" fontId="20" fillId="0" borderId="0" xfId="577" applyFont="1" applyBorder="1" applyAlignment="1">
      <alignment horizontal="center" vertical="center" wrapText="1"/>
    </xf>
    <xf numFmtId="3" fontId="3" fillId="0" borderId="2" xfId="577" applyNumberFormat="1" applyFont="1" applyBorder="1" applyAlignment="1">
      <alignment vertical="center" wrapText="1"/>
    </xf>
    <xf numFmtId="3" fontId="3" fillId="0" borderId="3" xfId="577" applyNumberFormat="1" applyFont="1" applyBorder="1" applyAlignment="1">
      <alignment vertical="center" wrapText="1"/>
    </xf>
    <xf numFmtId="3" fontId="3" fillId="0" borderId="3" xfId="577" applyNumberFormat="1" applyFont="1" applyFill="1" applyBorder="1" applyAlignment="1">
      <alignment vertical="center" wrapText="1"/>
    </xf>
    <xf numFmtId="3" fontId="2" fillId="0" borderId="4" xfId="577" applyNumberFormat="1" applyFont="1" applyBorder="1" applyAlignment="1">
      <alignment vertical="center" wrapText="1"/>
    </xf>
    <xf numFmtId="164" fontId="26" fillId="0" borderId="0" xfId="577" applyNumberFormat="1" applyFont="1" applyFill="1" applyBorder="1"/>
    <xf numFmtId="44" fontId="3" fillId="0" borderId="0" xfId="544" applyFont="1" applyAlignment="1">
      <alignment vertical="center" wrapText="1"/>
    </xf>
    <xf numFmtId="0" fontId="20" fillId="0" borderId="0" xfId="577" applyFont="1" applyAlignment="1">
      <alignment horizontal="center" vertical="center" wrapText="1"/>
    </xf>
    <xf numFmtId="3" fontId="3" fillId="0" borderId="0" xfId="577" applyNumberFormat="1" applyFont="1" applyAlignment="1">
      <alignment vertical="center" wrapText="1"/>
    </xf>
    <xf numFmtId="164" fontId="3" fillId="0" borderId="0" xfId="577" applyNumberFormat="1" applyFont="1" applyFill="1" applyBorder="1" applyAlignment="1">
      <alignment vertical="center" wrapText="1"/>
    </xf>
    <xf numFmtId="3" fontId="3" fillId="0" borderId="2" xfId="577" applyNumberFormat="1" applyFont="1" applyFill="1" applyBorder="1" applyAlignment="1">
      <alignment vertical="center" wrapText="1"/>
    </xf>
    <xf numFmtId="44" fontId="3" fillId="0" borderId="0" xfId="544" applyFont="1" applyFill="1" applyBorder="1" applyAlignment="1">
      <alignment vertical="center" wrapText="1"/>
    </xf>
    <xf numFmtId="164" fontId="2" fillId="0" borderId="0" xfId="577" applyNumberFormat="1" applyFont="1" applyFill="1" applyBorder="1" applyAlignment="1">
      <alignment vertical="center" wrapText="1"/>
    </xf>
    <xf numFmtId="0" fontId="3" fillId="0" borderId="0" xfId="577" applyFont="1" applyFill="1" applyBorder="1" applyAlignment="1">
      <alignment vertical="center" wrapText="1"/>
    </xf>
    <xf numFmtId="0" fontId="20" fillId="0" borderId="0" xfId="577" applyFont="1" applyAlignment="1">
      <alignment horizontal="right" vertical="center" wrapText="1"/>
    </xf>
    <xf numFmtId="164" fontId="3" fillId="0" borderId="0" xfId="577" applyNumberFormat="1" applyFont="1" applyFill="1" applyAlignment="1">
      <alignment vertical="center" wrapText="1"/>
    </xf>
    <xf numFmtId="0" fontId="17" fillId="0" borderId="0" xfId="577" applyFont="1" applyBorder="1" applyAlignment="1">
      <alignment horizontal="center" vertical="center" wrapText="1"/>
    </xf>
    <xf numFmtId="3" fontId="2" fillId="0" borderId="2" xfId="577" applyNumberFormat="1" applyFont="1" applyBorder="1" applyAlignment="1">
      <alignment vertical="center" wrapText="1"/>
    </xf>
    <xf numFmtId="3" fontId="2" fillId="0" borderId="3" xfId="577" applyNumberFormat="1" applyFont="1" applyBorder="1" applyAlignment="1">
      <alignment vertical="center" wrapText="1"/>
    </xf>
    <xf numFmtId="0" fontId="15" fillId="0" borderId="0" xfId="577" applyFont="1" applyAlignment="1">
      <alignment horizontal="right" vertical="center" wrapText="1"/>
    </xf>
    <xf numFmtId="41" fontId="2" fillId="0" borderId="3" xfId="577" applyNumberFormat="1" applyFont="1" applyBorder="1" applyAlignment="1">
      <alignment vertical="center" wrapText="1"/>
    </xf>
    <xf numFmtId="3" fontId="23" fillId="0" borderId="3" xfId="577" applyNumberFormat="1" applyFont="1" applyBorder="1" applyAlignment="1">
      <alignment vertical="center" wrapText="1"/>
    </xf>
    <xf numFmtId="0" fontId="15" fillId="0" borderId="0" xfId="577" applyFont="1" applyBorder="1" applyAlignment="1">
      <alignment horizontal="right" vertical="center" wrapText="1"/>
    </xf>
    <xf numFmtId="164" fontId="3" fillId="0" borderId="0" xfId="577" applyNumberFormat="1" applyFont="1" applyBorder="1" applyAlignment="1">
      <alignment vertical="center" wrapText="1"/>
    </xf>
    <xf numFmtId="166" fontId="3" fillId="0" borderId="0" xfId="577" applyNumberFormat="1" applyFont="1" applyBorder="1" applyAlignment="1">
      <alignment vertical="center" wrapText="1"/>
    </xf>
    <xf numFmtId="164" fontId="14" fillId="0" borderId="0" xfId="577" applyNumberFormat="1" applyFont="1" applyAlignment="1">
      <alignment vertical="center" wrapText="1"/>
    </xf>
    <xf numFmtId="0" fontId="21" fillId="0" borderId="0" xfId="577" applyFont="1" applyBorder="1" applyAlignment="1">
      <alignment horizontal="right" vertical="center" wrapText="1"/>
    </xf>
    <xf numFmtId="164" fontId="22" fillId="0" borderId="0" xfId="577" applyNumberFormat="1" applyFont="1" applyBorder="1" applyAlignment="1">
      <alignment vertical="center" wrapText="1"/>
    </xf>
    <xf numFmtId="164" fontId="23" fillId="0" borderId="0" xfId="577" applyNumberFormat="1" applyFont="1" applyBorder="1" applyAlignment="1">
      <alignment vertical="center" wrapText="1"/>
    </xf>
    <xf numFmtId="0" fontId="27" fillId="0" borderId="0" xfId="577" applyFont="1" applyBorder="1" applyAlignment="1">
      <alignment horizontal="right" vertical="center" wrapText="1"/>
    </xf>
    <xf numFmtId="164" fontId="15" fillId="0" borderId="0" xfId="577" applyNumberFormat="1" applyFont="1" applyBorder="1" applyAlignment="1">
      <alignment vertical="center" wrapText="1"/>
    </xf>
    <xf numFmtId="164" fontId="15" fillId="0" borderId="0" xfId="577" applyNumberFormat="1" applyFont="1" applyAlignment="1">
      <alignment vertical="center" wrapText="1"/>
    </xf>
    <xf numFmtId="164" fontId="2" fillId="0" borderId="0" xfId="577" applyNumberFormat="1" applyFont="1" applyAlignment="1">
      <alignment vertical="center" wrapText="1"/>
    </xf>
    <xf numFmtId="0" fontId="1" fillId="0" borderId="0" xfId="577" applyFont="1" applyAlignment="1">
      <alignment horizontal="center" vertical="center" wrapText="1"/>
    </xf>
    <xf numFmtId="0" fontId="4" fillId="0" borderId="0" xfId="577" applyFont="1" applyAlignment="1">
      <alignment horizontal="center" vertical="center" wrapText="1"/>
    </xf>
    <xf numFmtId="0" fontId="6" fillId="0" borderId="0" xfId="577" applyFont="1" applyAlignment="1">
      <alignment horizontal="center" vertical="center" wrapText="1"/>
    </xf>
    <xf numFmtId="0" fontId="24" fillId="0" borderId="0" xfId="577" applyFont="1" applyAlignment="1">
      <alignment horizontal="center" vertical="center" wrapText="1"/>
    </xf>
    <xf numFmtId="0" fontId="25" fillId="2" borderId="0" xfId="577" applyFont="1" applyFill="1" applyAlignment="1">
      <alignment horizontal="right" vertical="center" wrapText="1"/>
    </xf>
    <xf numFmtId="164" fontId="9" fillId="2" borderId="0" xfId="577" applyNumberFormat="1" applyFont="1" applyFill="1" applyAlignment="1">
      <alignment horizontal="center" vertical="center" wrapText="1"/>
    </xf>
    <xf numFmtId="164" fontId="9" fillId="0" borderId="0" xfId="577" applyNumberFormat="1" applyFont="1" applyFill="1" applyAlignment="1">
      <alignment horizontal="center" vertical="center" wrapText="1"/>
    </xf>
    <xf numFmtId="0" fontId="19" fillId="0" borderId="0" xfId="577" applyFont="1" applyAlignment="1">
      <alignment horizontal="left" vertical="center" wrapText="1"/>
    </xf>
    <xf numFmtId="3" fontId="28" fillId="0" borderId="0" xfId="577" applyNumberFormat="1" applyFont="1" applyBorder="1" applyAlignment="1">
      <alignment horizontal="center" vertical="center" wrapText="1"/>
    </xf>
    <xf numFmtId="164" fontId="3" fillId="0" borderId="0" xfId="577" applyNumberFormat="1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wrapText="1" readingOrder="1"/>
    </xf>
    <xf numFmtId="4" fontId="30" fillId="0" borderId="12" xfId="0" applyNumberFormat="1" applyFont="1" applyBorder="1" applyAlignment="1">
      <alignment horizontal="right" wrapText="1" readingOrder="1"/>
    </xf>
    <xf numFmtId="0" fontId="30" fillId="0" borderId="12" xfId="0" applyFont="1" applyBorder="1" applyAlignment="1">
      <alignment horizontal="right" wrapText="1" readingOrder="1"/>
    </xf>
    <xf numFmtId="4" fontId="30" fillId="0" borderId="12" xfId="0" applyNumberFormat="1" applyFont="1" applyBorder="1" applyAlignment="1">
      <alignment horizontal="right" vertical="center" wrapText="1" readingOrder="1"/>
    </xf>
    <xf numFmtId="0" fontId="30" fillId="0" borderId="12" xfId="0" applyFont="1" applyBorder="1" applyAlignment="1">
      <alignment horizontal="right" vertical="center" wrapText="1" readingOrder="1"/>
    </xf>
    <xf numFmtId="3" fontId="30" fillId="0" borderId="12" xfId="0" applyNumberFormat="1" applyFont="1" applyBorder="1" applyAlignment="1">
      <alignment horizontal="right" wrapText="1" readingOrder="1"/>
    </xf>
    <xf numFmtId="0" fontId="29" fillId="5" borderId="12" xfId="0" applyFont="1" applyFill="1" applyBorder="1" applyAlignment="1">
      <alignment horizontal="center" wrapText="1" readingOrder="1"/>
    </xf>
    <xf numFmtId="4" fontId="29" fillId="5" borderId="12" xfId="0" applyNumberFormat="1" applyFont="1" applyFill="1" applyBorder="1" applyAlignment="1">
      <alignment horizontal="right" wrapText="1" readingOrder="1"/>
    </xf>
    <xf numFmtId="0" fontId="31" fillId="6" borderId="12" xfId="0" applyFont="1" applyFill="1" applyBorder="1" applyAlignment="1">
      <alignment horizontal="center" vertical="center" wrapText="1" readingOrder="1"/>
    </xf>
    <xf numFmtId="0" fontId="32" fillId="6" borderId="12" xfId="0" applyFont="1" applyFill="1" applyBorder="1" applyAlignment="1">
      <alignment horizontal="center" vertical="center" wrapText="1" readingOrder="1"/>
    </xf>
    <xf numFmtId="0" fontId="33" fillId="0" borderId="12" xfId="0" applyFont="1" applyBorder="1" applyAlignment="1">
      <alignment horizontal="center" vertical="center" wrapText="1" readingOrder="1"/>
    </xf>
    <xf numFmtId="0" fontId="34" fillId="0" borderId="12" xfId="0" applyFont="1" applyBorder="1" applyAlignment="1">
      <alignment horizontal="left" vertical="center" wrapText="1" readingOrder="1"/>
    </xf>
    <xf numFmtId="0" fontId="35" fillId="0" borderId="12" xfId="0" applyFont="1" applyBorder="1" applyAlignment="1">
      <alignment horizontal="left" vertical="center" wrapText="1" readingOrder="1"/>
    </xf>
    <xf numFmtId="3" fontId="36" fillId="0" borderId="12" xfId="0" applyNumberFormat="1" applyFont="1" applyBorder="1" applyAlignment="1">
      <alignment horizontal="right" vertical="center" wrapText="1" readingOrder="1"/>
    </xf>
    <xf numFmtId="0" fontId="35" fillId="0" borderId="12" xfId="0" applyFont="1" applyBorder="1" applyAlignment="1">
      <alignment horizontal="right" vertical="center" wrapText="1" readingOrder="1"/>
    </xf>
    <xf numFmtId="0" fontId="36" fillId="0" borderId="12" xfId="0" applyFont="1" applyBorder="1" applyAlignment="1">
      <alignment horizontal="left" vertical="center" wrapText="1" readingOrder="1"/>
    </xf>
    <xf numFmtId="3" fontId="37" fillId="0" borderId="12" xfId="0" applyNumberFormat="1" applyFont="1" applyBorder="1" applyAlignment="1">
      <alignment horizontal="right" vertical="center" wrapText="1" readingOrder="1"/>
    </xf>
    <xf numFmtId="0" fontId="37" fillId="0" borderId="12" xfId="0" applyFont="1" applyBorder="1" applyAlignment="1">
      <alignment horizontal="left" vertical="center" wrapText="1" readingOrder="1"/>
    </xf>
    <xf numFmtId="0" fontId="35" fillId="0" borderId="12" xfId="0" applyFont="1" applyBorder="1" applyAlignment="1">
      <alignment horizontal="center" vertical="center" wrapText="1" readingOrder="1"/>
    </xf>
    <xf numFmtId="0" fontId="39" fillId="0" borderId="12" xfId="0" applyFont="1" applyBorder="1" applyAlignment="1">
      <alignment horizontal="left" vertical="center" wrapText="1" readingOrder="1"/>
    </xf>
    <xf numFmtId="0" fontId="40" fillId="0" borderId="12" xfId="0" applyFont="1" applyBorder="1" applyAlignment="1">
      <alignment horizontal="right" vertical="center" wrapText="1" readingOrder="1"/>
    </xf>
    <xf numFmtId="0" fontId="37" fillId="0" borderId="12" xfId="0" applyFont="1" applyBorder="1" applyAlignment="1">
      <alignment horizontal="right" vertical="center" wrapText="1" readingOrder="1"/>
    </xf>
    <xf numFmtId="0" fontId="41" fillId="0" borderId="12" xfId="0" applyFont="1" applyBorder="1" applyAlignment="1">
      <alignment horizontal="center" vertical="center" wrapText="1" readingOrder="1"/>
    </xf>
    <xf numFmtId="0" fontId="38" fillId="0" borderId="13" xfId="0" applyFont="1" applyBorder="1" applyAlignment="1">
      <alignment horizontal="left" vertical="center" wrapText="1" readingOrder="1"/>
    </xf>
    <xf numFmtId="0" fontId="38" fillId="0" borderId="14" xfId="0" applyFont="1" applyBorder="1" applyAlignment="1">
      <alignment horizontal="left" vertical="center" wrapText="1" readingOrder="1"/>
    </xf>
    <xf numFmtId="0" fontId="38" fillId="0" borderId="15" xfId="0" applyFont="1" applyBorder="1" applyAlignment="1">
      <alignment horizontal="left" vertical="center" wrapText="1" readingOrder="1"/>
    </xf>
    <xf numFmtId="0" fontId="41" fillId="0" borderId="12" xfId="0" applyFont="1" applyBorder="1" applyAlignment="1">
      <alignment horizontal="left" vertical="center" wrapText="1" readingOrder="1"/>
    </xf>
    <xf numFmtId="3" fontId="41" fillId="0" borderId="12" xfId="0" applyNumberFormat="1" applyFont="1" applyBorder="1" applyAlignment="1">
      <alignment horizontal="right" vertical="center" wrapText="1" readingOrder="1"/>
    </xf>
    <xf numFmtId="0" fontId="41" fillId="0" borderId="12" xfId="0" applyFont="1" applyBorder="1" applyAlignment="1">
      <alignment horizontal="right" vertical="center" wrapText="1" readingOrder="1"/>
    </xf>
    <xf numFmtId="0" fontId="0" fillId="0" borderId="0" xfId="0" applyAlignment="1">
      <alignment horizontal="left" vertical="top" wrapText="1"/>
    </xf>
    <xf numFmtId="0" fontId="40" fillId="0" borderId="12" xfId="0" applyFont="1" applyBorder="1" applyAlignment="1">
      <alignment horizontal="left" vertical="center" wrapText="1" readingOrder="1"/>
    </xf>
  </cellXfs>
  <cellStyles count="1349">
    <cellStyle name="Euro" xfId="3"/>
    <cellStyle name="Euro 10" xfId="4"/>
    <cellStyle name="Euro 10 10" xfId="5"/>
    <cellStyle name="Euro 10 11" xfId="6"/>
    <cellStyle name="Euro 10 12" xfId="7"/>
    <cellStyle name="Euro 10 13" xfId="8"/>
    <cellStyle name="Euro 10 14" xfId="9"/>
    <cellStyle name="Euro 10 15" xfId="10"/>
    <cellStyle name="Euro 10 16" xfId="11"/>
    <cellStyle name="Euro 10 17" xfId="12"/>
    <cellStyle name="Euro 10 18" xfId="13"/>
    <cellStyle name="Euro 10 19" xfId="14"/>
    <cellStyle name="Euro 10 2" xfId="15"/>
    <cellStyle name="Euro 10 20" xfId="16"/>
    <cellStyle name="Euro 10 21" xfId="17"/>
    <cellStyle name="Euro 10 22" xfId="18"/>
    <cellStyle name="Euro 10 23" xfId="19"/>
    <cellStyle name="Euro 10 24" xfId="20"/>
    <cellStyle name="Euro 10 25" xfId="21"/>
    <cellStyle name="Euro 10 26" xfId="22"/>
    <cellStyle name="Euro 10 27" xfId="23"/>
    <cellStyle name="Euro 10 28" xfId="24"/>
    <cellStyle name="Euro 10 29" xfId="25"/>
    <cellStyle name="Euro 10 3" xfId="26"/>
    <cellStyle name="Euro 10 30" xfId="27"/>
    <cellStyle name="Euro 10 31" xfId="28"/>
    <cellStyle name="Euro 10 32" xfId="29"/>
    <cellStyle name="Euro 10 33" xfId="30"/>
    <cellStyle name="Euro 10 34" xfId="31"/>
    <cellStyle name="Euro 10 35" xfId="32"/>
    <cellStyle name="Euro 10 36" xfId="33"/>
    <cellStyle name="Euro 10 37" xfId="34"/>
    <cellStyle name="Euro 10 38" xfId="35"/>
    <cellStyle name="Euro 10 39" xfId="36"/>
    <cellStyle name="Euro 10 4" xfId="37"/>
    <cellStyle name="Euro 10 40" xfId="38"/>
    <cellStyle name="Euro 10 41" xfId="39"/>
    <cellStyle name="Euro 10 42" xfId="40"/>
    <cellStyle name="Euro 10 43" xfId="41"/>
    <cellStyle name="Euro 10 44" xfId="42"/>
    <cellStyle name="Euro 10 45" xfId="43"/>
    <cellStyle name="Euro 10 46" xfId="44"/>
    <cellStyle name="Euro 10 47" xfId="45"/>
    <cellStyle name="Euro 10 48" xfId="46"/>
    <cellStyle name="Euro 10 49" xfId="47"/>
    <cellStyle name="Euro 10 5" xfId="48"/>
    <cellStyle name="Euro 10 50" xfId="49"/>
    <cellStyle name="Euro 10 51" xfId="50"/>
    <cellStyle name="Euro 10 52" xfId="51"/>
    <cellStyle name="Euro 10 53" xfId="52"/>
    <cellStyle name="Euro 10 54" xfId="53"/>
    <cellStyle name="Euro 10 55" xfId="54"/>
    <cellStyle name="Euro 10 56" xfId="55"/>
    <cellStyle name="Euro 10 6" xfId="56"/>
    <cellStyle name="Euro 10 7" xfId="57"/>
    <cellStyle name="Euro 10 8" xfId="58"/>
    <cellStyle name="Euro 10 9" xfId="59"/>
    <cellStyle name="Euro 11" xfId="60"/>
    <cellStyle name="Euro 12" xfId="61"/>
    <cellStyle name="Euro 13" xfId="62"/>
    <cellStyle name="Euro 14" xfId="63"/>
    <cellStyle name="Euro 15" xfId="64"/>
    <cellStyle name="Euro 16" xfId="65"/>
    <cellStyle name="Euro 17" xfId="66"/>
    <cellStyle name="Euro 2" xfId="67"/>
    <cellStyle name="Euro 2 10" xfId="68"/>
    <cellStyle name="Euro 2 11" xfId="69"/>
    <cellStyle name="Euro 2 12" xfId="70"/>
    <cellStyle name="Euro 2 13" xfId="71"/>
    <cellStyle name="Euro 2 14" xfId="72"/>
    <cellStyle name="Euro 2 15" xfId="73"/>
    <cellStyle name="Euro 2 16" xfId="74"/>
    <cellStyle name="Euro 2 17" xfId="75"/>
    <cellStyle name="Euro 2 18" xfId="76"/>
    <cellStyle name="Euro 2 19" xfId="77"/>
    <cellStyle name="Euro 2 2" xfId="78"/>
    <cellStyle name="Euro 2 20" xfId="79"/>
    <cellStyle name="Euro 2 21" xfId="80"/>
    <cellStyle name="Euro 2 22" xfId="81"/>
    <cellStyle name="Euro 2 23" xfId="82"/>
    <cellStyle name="Euro 2 24" xfId="83"/>
    <cellStyle name="Euro 2 25" xfId="84"/>
    <cellStyle name="Euro 2 26" xfId="85"/>
    <cellStyle name="Euro 2 27" xfId="86"/>
    <cellStyle name="Euro 2 28" xfId="87"/>
    <cellStyle name="Euro 2 29" xfId="88"/>
    <cellStyle name="Euro 2 3" xfId="89"/>
    <cellStyle name="Euro 2 30" xfId="90"/>
    <cellStyle name="Euro 2 31" xfId="91"/>
    <cellStyle name="Euro 2 32" xfId="92"/>
    <cellStyle name="Euro 2 33" xfId="93"/>
    <cellStyle name="Euro 2 34" xfId="94"/>
    <cellStyle name="Euro 2 35" xfId="95"/>
    <cellStyle name="Euro 2 36" xfId="96"/>
    <cellStyle name="Euro 2 37" xfId="97"/>
    <cellStyle name="Euro 2 38" xfId="98"/>
    <cellStyle name="Euro 2 39" xfId="99"/>
    <cellStyle name="Euro 2 4" xfId="100"/>
    <cellStyle name="Euro 2 40" xfId="101"/>
    <cellStyle name="Euro 2 41" xfId="102"/>
    <cellStyle name="Euro 2 42" xfId="103"/>
    <cellStyle name="Euro 2 43" xfId="104"/>
    <cellStyle name="Euro 2 44" xfId="105"/>
    <cellStyle name="Euro 2 45" xfId="106"/>
    <cellStyle name="Euro 2 46" xfId="107"/>
    <cellStyle name="Euro 2 47" xfId="108"/>
    <cellStyle name="Euro 2 48" xfId="109"/>
    <cellStyle name="Euro 2 49" xfId="110"/>
    <cellStyle name="Euro 2 5" xfId="111"/>
    <cellStyle name="Euro 2 50" xfId="112"/>
    <cellStyle name="Euro 2 51" xfId="113"/>
    <cellStyle name="Euro 2 52" xfId="114"/>
    <cellStyle name="Euro 2 53" xfId="115"/>
    <cellStyle name="Euro 2 54" xfId="116"/>
    <cellStyle name="Euro 2 55" xfId="117"/>
    <cellStyle name="Euro 2 56" xfId="118"/>
    <cellStyle name="Euro 2 57" xfId="119"/>
    <cellStyle name="Euro 2 58" xfId="120"/>
    <cellStyle name="Euro 2 59" xfId="121"/>
    <cellStyle name="Euro 2 6" xfId="122"/>
    <cellStyle name="Euro 2 60" xfId="123"/>
    <cellStyle name="Euro 2 61" xfId="124"/>
    <cellStyle name="Euro 2 62" xfId="125"/>
    <cellStyle name="Euro 2 63" xfId="126"/>
    <cellStyle name="Euro 2 64" xfId="127"/>
    <cellStyle name="Euro 2 7" xfId="128"/>
    <cellStyle name="Euro 2 8" xfId="129"/>
    <cellStyle name="Euro 2 9" xfId="130"/>
    <cellStyle name="Euro 3" xfId="131"/>
    <cellStyle name="Euro 3 10" xfId="132"/>
    <cellStyle name="Euro 3 11" xfId="133"/>
    <cellStyle name="Euro 3 12" xfId="134"/>
    <cellStyle name="Euro 3 13" xfId="135"/>
    <cellStyle name="Euro 3 14" xfId="136"/>
    <cellStyle name="Euro 3 15" xfId="137"/>
    <cellStyle name="Euro 3 16" xfId="138"/>
    <cellStyle name="Euro 3 17" xfId="139"/>
    <cellStyle name="Euro 3 18" xfId="140"/>
    <cellStyle name="Euro 3 19" xfId="141"/>
    <cellStyle name="Euro 3 2" xfId="142"/>
    <cellStyle name="Euro 3 20" xfId="143"/>
    <cellStyle name="Euro 3 21" xfId="144"/>
    <cellStyle name="Euro 3 22" xfId="145"/>
    <cellStyle name="Euro 3 23" xfId="146"/>
    <cellStyle name="Euro 3 24" xfId="147"/>
    <cellStyle name="Euro 3 25" xfId="148"/>
    <cellStyle name="Euro 3 26" xfId="149"/>
    <cellStyle name="Euro 3 27" xfId="150"/>
    <cellStyle name="Euro 3 28" xfId="151"/>
    <cellStyle name="Euro 3 29" xfId="152"/>
    <cellStyle name="Euro 3 3" xfId="153"/>
    <cellStyle name="Euro 3 30" xfId="154"/>
    <cellStyle name="Euro 3 31" xfId="155"/>
    <cellStyle name="Euro 3 32" xfId="156"/>
    <cellStyle name="Euro 3 33" xfId="157"/>
    <cellStyle name="Euro 3 34" xfId="158"/>
    <cellStyle name="Euro 3 35" xfId="159"/>
    <cellStyle name="Euro 3 36" xfId="160"/>
    <cellStyle name="Euro 3 37" xfId="161"/>
    <cellStyle name="Euro 3 38" xfId="162"/>
    <cellStyle name="Euro 3 39" xfId="163"/>
    <cellStyle name="Euro 3 4" xfId="164"/>
    <cellStyle name="Euro 3 40" xfId="165"/>
    <cellStyle name="Euro 3 41" xfId="166"/>
    <cellStyle name="Euro 3 42" xfId="167"/>
    <cellStyle name="Euro 3 43" xfId="168"/>
    <cellStyle name="Euro 3 44" xfId="169"/>
    <cellStyle name="Euro 3 45" xfId="170"/>
    <cellStyle name="Euro 3 46" xfId="171"/>
    <cellStyle name="Euro 3 47" xfId="172"/>
    <cellStyle name="Euro 3 48" xfId="173"/>
    <cellStyle name="Euro 3 49" xfId="174"/>
    <cellStyle name="Euro 3 5" xfId="175"/>
    <cellStyle name="Euro 3 50" xfId="176"/>
    <cellStyle name="Euro 3 51" xfId="177"/>
    <cellStyle name="Euro 3 52" xfId="178"/>
    <cellStyle name="Euro 3 53" xfId="179"/>
    <cellStyle name="Euro 3 54" xfId="180"/>
    <cellStyle name="Euro 3 55" xfId="181"/>
    <cellStyle name="Euro 3 56" xfId="182"/>
    <cellStyle name="Euro 3 57" xfId="183"/>
    <cellStyle name="Euro 3 58" xfId="184"/>
    <cellStyle name="Euro 3 59" xfId="185"/>
    <cellStyle name="Euro 3 6" xfId="186"/>
    <cellStyle name="Euro 3 60" xfId="187"/>
    <cellStyle name="Euro 3 61" xfId="188"/>
    <cellStyle name="Euro 3 62" xfId="189"/>
    <cellStyle name="Euro 3 63" xfId="190"/>
    <cellStyle name="Euro 3 64" xfId="191"/>
    <cellStyle name="Euro 3 7" xfId="192"/>
    <cellStyle name="Euro 3 8" xfId="193"/>
    <cellStyle name="Euro 3 9" xfId="194"/>
    <cellStyle name="Euro 4" xfId="195"/>
    <cellStyle name="Euro 4 10" xfId="196"/>
    <cellStyle name="Euro 4 11" xfId="197"/>
    <cellStyle name="Euro 4 12" xfId="198"/>
    <cellStyle name="Euro 4 13" xfId="199"/>
    <cellStyle name="Euro 4 14" xfId="200"/>
    <cellStyle name="Euro 4 15" xfId="201"/>
    <cellStyle name="Euro 4 16" xfId="202"/>
    <cellStyle name="Euro 4 17" xfId="203"/>
    <cellStyle name="Euro 4 18" xfId="204"/>
    <cellStyle name="Euro 4 19" xfId="205"/>
    <cellStyle name="Euro 4 2" xfId="206"/>
    <cellStyle name="Euro 4 20" xfId="207"/>
    <cellStyle name="Euro 4 21" xfId="208"/>
    <cellStyle name="Euro 4 22" xfId="209"/>
    <cellStyle name="Euro 4 23" xfId="210"/>
    <cellStyle name="Euro 4 24" xfId="211"/>
    <cellStyle name="Euro 4 25" xfId="212"/>
    <cellStyle name="Euro 4 26" xfId="213"/>
    <cellStyle name="Euro 4 27" xfId="214"/>
    <cellStyle name="Euro 4 28" xfId="215"/>
    <cellStyle name="Euro 4 29" xfId="216"/>
    <cellStyle name="Euro 4 3" xfId="217"/>
    <cellStyle name="Euro 4 30" xfId="218"/>
    <cellStyle name="Euro 4 31" xfId="219"/>
    <cellStyle name="Euro 4 32" xfId="220"/>
    <cellStyle name="Euro 4 33" xfId="221"/>
    <cellStyle name="Euro 4 34" xfId="222"/>
    <cellStyle name="Euro 4 35" xfId="223"/>
    <cellStyle name="Euro 4 36" xfId="224"/>
    <cellStyle name="Euro 4 37" xfId="225"/>
    <cellStyle name="Euro 4 38" xfId="226"/>
    <cellStyle name="Euro 4 39" xfId="227"/>
    <cellStyle name="Euro 4 4" xfId="228"/>
    <cellStyle name="Euro 4 40" xfId="229"/>
    <cellStyle name="Euro 4 41" xfId="230"/>
    <cellStyle name="Euro 4 42" xfId="231"/>
    <cellStyle name="Euro 4 43" xfId="232"/>
    <cellStyle name="Euro 4 44" xfId="233"/>
    <cellStyle name="Euro 4 45" xfId="234"/>
    <cellStyle name="Euro 4 46" xfId="235"/>
    <cellStyle name="Euro 4 47" xfId="236"/>
    <cellStyle name="Euro 4 48" xfId="237"/>
    <cellStyle name="Euro 4 49" xfId="238"/>
    <cellStyle name="Euro 4 5" xfId="239"/>
    <cellStyle name="Euro 4 50" xfId="240"/>
    <cellStyle name="Euro 4 51" xfId="241"/>
    <cellStyle name="Euro 4 52" xfId="242"/>
    <cellStyle name="Euro 4 53" xfId="243"/>
    <cellStyle name="Euro 4 54" xfId="244"/>
    <cellStyle name="Euro 4 55" xfId="245"/>
    <cellStyle name="Euro 4 56" xfId="246"/>
    <cellStyle name="Euro 4 57" xfId="247"/>
    <cellStyle name="Euro 4 58" xfId="248"/>
    <cellStyle name="Euro 4 59" xfId="249"/>
    <cellStyle name="Euro 4 6" xfId="250"/>
    <cellStyle name="Euro 4 60" xfId="251"/>
    <cellStyle name="Euro 4 7" xfId="252"/>
    <cellStyle name="Euro 4 8" xfId="253"/>
    <cellStyle name="Euro 4 9" xfId="254"/>
    <cellStyle name="Euro 5" xfId="255"/>
    <cellStyle name="Euro 5 10" xfId="256"/>
    <cellStyle name="Euro 5 11" xfId="257"/>
    <cellStyle name="Euro 5 12" xfId="258"/>
    <cellStyle name="Euro 5 13" xfId="259"/>
    <cellStyle name="Euro 5 14" xfId="260"/>
    <cellStyle name="Euro 5 15" xfId="261"/>
    <cellStyle name="Euro 5 16" xfId="262"/>
    <cellStyle name="Euro 5 17" xfId="263"/>
    <cellStyle name="Euro 5 18" xfId="264"/>
    <cellStyle name="Euro 5 19" xfId="265"/>
    <cellStyle name="Euro 5 2" xfId="266"/>
    <cellStyle name="Euro 5 20" xfId="267"/>
    <cellStyle name="Euro 5 21" xfId="268"/>
    <cellStyle name="Euro 5 22" xfId="269"/>
    <cellStyle name="Euro 5 23" xfId="270"/>
    <cellStyle name="Euro 5 24" xfId="271"/>
    <cellStyle name="Euro 5 25" xfId="272"/>
    <cellStyle name="Euro 5 26" xfId="273"/>
    <cellStyle name="Euro 5 27" xfId="274"/>
    <cellStyle name="Euro 5 28" xfId="275"/>
    <cellStyle name="Euro 5 29" xfId="276"/>
    <cellStyle name="Euro 5 3" xfId="277"/>
    <cellStyle name="Euro 5 30" xfId="278"/>
    <cellStyle name="Euro 5 31" xfId="279"/>
    <cellStyle name="Euro 5 32" xfId="280"/>
    <cellStyle name="Euro 5 33" xfId="281"/>
    <cellStyle name="Euro 5 34" xfId="282"/>
    <cellStyle name="Euro 5 35" xfId="283"/>
    <cellStyle name="Euro 5 36" xfId="284"/>
    <cellStyle name="Euro 5 37" xfId="285"/>
    <cellStyle name="Euro 5 38" xfId="286"/>
    <cellStyle name="Euro 5 39" xfId="287"/>
    <cellStyle name="Euro 5 4" xfId="288"/>
    <cellStyle name="Euro 5 40" xfId="289"/>
    <cellStyle name="Euro 5 41" xfId="290"/>
    <cellStyle name="Euro 5 42" xfId="291"/>
    <cellStyle name="Euro 5 43" xfId="292"/>
    <cellStyle name="Euro 5 44" xfId="293"/>
    <cellStyle name="Euro 5 45" xfId="294"/>
    <cellStyle name="Euro 5 46" xfId="295"/>
    <cellStyle name="Euro 5 47" xfId="296"/>
    <cellStyle name="Euro 5 48" xfId="297"/>
    <cellStyle name="Euro 5 49" xfId="298"/>
    <cellStyle name="Euro 5 5" xfId="299"/>
    <cellStyle name="Euro 5 50" xfId="300"/>
    <cellStyle name="Euro 5 51" xfId="301"/>
    <cellStyle name="Euro 5 52" xfId="302"/>
    <cellStyle name="Euro 5 53" xfId="303"/>
    <cellStyle name="Euro 5 54" xfId="304"/>
    <cellStyle name="Euro 5 55" xfId="305"/>
    <cellStyle name="Euro 5 56" xfId="306"/>
    <cellStyle name="Euro 5 57" xfId="307"/>
    <cellStyle name="Euro 5 58" xfId="308"/>
    <cellStyle name="Euro 5 59" xfId="309"/>
    <cellStyle name="Euro 5 6" xfId="310"/>
    <cellStyle name="Euro 5 60" xfId="311"/>
    <cellStyle name="Euro 5 7" xfId="312"/>
    <cellStyle name="Euro 5 8" xfId="313"/>
    <cellStyle name="Euro 5 9" xfId="314"/>
    <cellStyle name="Euro 6" xfId="315"/>
    <cellStyle name="Euro 6 10" xfId="316"/>
    <cellStyle name="Euro 6 11" xfId="317"/>
    <cellStyle name="Euro 6 12" xfId="318"/>
    <cellStyle name="Euro 6 13" xfId="319"/>
    <cellStyle name="Euro 6 14" xfId="320"/>
    <cellStyle name="Euro 6 15" xfId="321"/>
    <cellStyle name="Euro 6 16" xfId="322"/>
    <cellStyle name="Euro 6 17" xfId="323"/>
    <cellStyle name="Euro 6 18" xfId="324"/>
    <cellStyle name="Euro 6 19" xfId="325"/>
    <cellStyle name="Euro 6 2" xfId="326"/>
    <cellStyle name="Euro 6 20" xfId="327"/>
    <cellStyle name="Euro 6 21" xfId="328"/>
    <cellStyle name="Euro 6 22" xfId="329"/>
    <cellStyle name="Euro 6 23" xfId="330"/>
    <cellStyle name="Euro 6 24" xfId="331"/>
    <cellStyle name="Euro 6 25" xfId="332"/>
    <cellStyle name="Euro 6 26" xfId="333"/>
    <cellStyle name="Euro 6 27" xfId="334"/>
    <cellStyle name="Euro 6 28" xfId="335"/>
    <cellStyle name="Euro 6 29" xfId="336"/>
    <cellStyle name="Euro 6 3" xfId="337"/>
    <cellStyle name="Euro 6 30" xfId="338"/>
    <cellStyle name="Euro 6 31" xfId="339"/>
    <cellStyle name="Euro 6 32" xfId="340"/>
    <cellStyle name="Euro 6 33" xfId="341"/>
    <cellStyle name="Euro 6 34" xfId="342"/>
    <cellStyle name="Euro 6 35" xfId="343"/>
    <cellStyle name="Euro 6 36" xfId="344"/>
    <cellStyle name="Euro 6 37" xfId="345"/>
    <cellStyle name="Euro 6 38" xfId="346"/>
    <cellStyle name="Euro 6 39" xfId="347"/>
    <cellStyle name="Euro 6 4" xfId="348"/>
    <cellStyle name="Euro 6 40" xfId="349"/>
    <cellStyle name="Euro 6 41" xfId="350"/>
    <cellStyle name="Euro 6 42" xfId="351"/>
    <cellStyle name="Euro 6 43" xfId="352"/>
    <cellStyle name="Euro 6 44" xfId="353"/>
    <cellStyle name="Euro 6 45" xfId="354"/>
    <cellStyle name="Euro 6 46" xfId="355"/>
    <cellStyle name="Euro 6 47" xfId="356"/>
    <cellStyle name="Euro 6 48" xfId="357"/>
    <cellStyle name="Euro 6 49" xfId="358"/>
    <cellStyle name="Euro 6 5" xfId="359"/>
    <cellStyle name="Euro 6 50" xfId="360"/>
    <cellStyle name="Euro 6 51" xfId="361"/>
    <cellStyle name="Euro 6 52" xfId="362"/>
    <cellStyle name="Euro 6 53" xfId="363"/>
    <cellStyle name="Euro 6 54" xfId="364"/>
    <cellStyle name="Euro 6 55" xfId="365"/>
    <cellStyle name="Euro 6 56" xfId="366"/>
    <cellStyle name="Euro 6 57" xfId="367"/>
    <cellStyle name="Euro 6 58" xfId="368"/>
    <cellStyle name="Euro 6 59" xfId="369"/>
    <cellStyle name="Euro 6 6" xfId="370"/>
    <cellStyle name="Euro 6 60" xfId="371"/>
    <cellStyle name="Euro 6 7" xfId="372"/>
    <cellStyle name="Euro 6 8" xfId="373"/>
    <cellStyle name="Euro 6 9" xfId="374"/>
    <cellStyle name="Euro 7" xfId="375"/>
    <cellStyle name="Euro 7 10" xfId="376"/>
    <cellStyle name="Euro 7 11" xfId="377"/>
    <cellStyle name="Euro 7 12" xfId="378"/>
    <cellStyle name="Euro 7 13" xfId="379"/>
    <cellStyle name="Euro 7 14" xfId="380"/>
    <cellStyle name="Euro 7 15" xfId="381"/>
    <cellStyle name="Euro 7 16" xfId="382"/>
    <cellStyle name="Euro 7 17" xfId="383"/>
    <cellStyle name="Euro 7 18" xfId="384"/>
    <cellStyle name="Euro 7 19" xfId="385"/>
    <cellStyle name="Euro 7 2" xfId="386"/>
    <cellStyle name="Euro 7 20" xfId="387"/>
    <cellStyle name="Euro 7 21" xfId="388"/>
    <cellStyle name="Euro 7 22" xfId="389"/>
    <cellStyle name="Euro 7 23" xfId="390"/>
    <cellStyle name="Euro 7 24" xfId="391"/>
    <cellStyle name="Euro 7 25" xfId="392"/>
    <cellStyle name="Euro 7 26" xfId="393"/>
    <cellStyle name="Euro 7 27" xfId="394"/>
    <cellStyle name="Euro 7 28" xfId="395"/>
    <cellStyle name="Euro 7 29" xfId="396"/>
    <cellStyle name="Euro 7 3" xfId="397"/>
    <cellStyle name="Euro 7 30" xfId="398"/>
    <cellStyle name="Euro 7 31" xfId="399"/>
    <cellStyle name="Euro 7 32" xfId="400"/>
    <cellStyle name="Euro 7 33" xfId="401"/>
    <cellStyle name="Euro 7 34" xfId="402"/>
    <cellStyle name="Euro 7 35" xfId="403"/>
    <cellStyle name="Euro 7 36" xfId="404"/>
    <cellStyle name="Euro 7 37" xfId="405"/>
    <cellStyle name="Euro 7 38" xfId="406"/>
    <cellStyle name="Euro 7 39" xfId="407"/>
    <cellStyle name="Euro 7 4" xfId="408"/>
    <cellStyle name="Euro 7 40" xfId="409"/>
    <cellStyle name="Euro 7 41" xfId="410"/>
    <cellStyle name="Euro 7 42" xfId="411"/>
    <cellStyle name="Euro 7 43" xfId="412"/>
    <cellStyle name="Euro 7 44" xfId="413"/>
    <cellStyle name="Euro 7 45" xfId="414"/>
    <cellStyle name="Euro 7 46" xfId="415"/>
    <cellStyle name="Euro 7 47" xfId="416"/>
    <cellStyle name="Euro 7 48" xfId="417"/>
    <cellStyle name="Euro 7 49" xfId="418"/>
    <cellStyle name="Euro 7 5" xfId="419"/>
    <cellStyle name="Euro 7 50" xfId="420"/>
    <cellStyle name="Euro 7 51" xfId="421"/>
    <cellStyle name="Euro 7 52" xfId="422"/>
    <cellStyle name="Euro 7 53" xfId="423"/>
    <cellStyle name="Euro 7 54" xfId="424"/>
    <cellStyle name="Euro 7 55" xfId="425"/>
    <cellStyle name="Euro 7 56" xfId="426"/>
    <cellStyle name="Euro 7 6" xfId="427"/>
    <cellStyle name="Euro 7 7" xfId="428"/>
    <cellStyle name="Euro 7 8" xfId="429"/>
    <cellStyle name="Euro 7 9" xfId="430"/>
    <cellStyle name="Euro 8" xfId="431"/>
    <cellStyle name="Euro 8 10" xfId="432"/>
    <cellStyle name="Euro 8 11" xfId="433"/>
    <cellStyle name="Euro 8 12" xfId="434"/>
    <cellStyle name="Euro 8 13" xfId="435"/>
    <cellStyle name="Euro 8 14" xfId="436"/>
    <cellStyle name="Euro 8 15" xfId="437"/>
    <cellStyle name="Euro 8 16" xfId="438"/>
    <cellStyle name="Euro 8 17" xfId="439"/>
    <cellStyle name="Euro 8 18" xfId="440"/>
    <cellStyle name="Euro 8 19" xfId="441"/>
    <cellStyle name="Euro 8 2" xfId="442"/>
    <cellStyle name="Euro 8 20" xfId="443"/>
    <cellStyle name="Euro 8 21" xfId="444"/>
    <cellStyle name="Euro 8 22" xfId="445"/>
    <cellStyle name="Euro 8 23" xfId="446"/>
    <cellStyle name="Euro 8 24" xfId="447"/>
    <cellStyle name="Euro 8 25" xfId="448"/>
    <cellStyle name="Euro 8 26" xfId="449"/>
    <cellStyle name="Euro 8 27" xfId="450"/>
    <cellStyle name="Euro 8 28" xfId="451"/>
    <cellStyle name="Euro 8 29" xfId="452"/>
    <cellStyle name="Euro 8 3" xfId="453"/>
    <cellStyle name="Euro 8 30" xfId="454"/>
    <cellStyle name="Euro 8 31" xfId="455"/>
    <cellStyle name="Euro 8 32" xfId="456"/>
    <cellStyle name="Euro 8 33" xfId="457"/>
    <cellStyle name="Euro 8 34" xfId="458"/>
    <cellStyle name="Euro 8 35" xfId="459"/>
    <cellStyle name="Euro 8 36" xfId="460"/>
    <cellStyle name="Euro 8 37" xfId="461"/>
    <cellStyle name="Euro 8 38" xfId="462"/>
    <cellStyle name="Euro 8 39" xfId="463"/>
    <cellStyle name="Euro 8 4" xfId="464"/>
    <cellStyle name="Euro 8 40" xfId="465"/>
    <cellStyle name="Euro 8 41" xfId="466"/>
    <cellStyle name="Euro 8 42" xfId="467"/>
    <cellStyle name="Euro 8 43" xfId="468"/>
    <cellStyle name="Euro 8 44" xfId="469"/>
    <cellStyle name="Euro 8 45" xfId="470"/>
    <cellStyle name="Euro 8 46" xfId="471"/>
    <cellStyle name="Euro 8 47" xfId="472"/>
    <cellStyle name="Euro 8 48" xfId="473"/>
    <cellStyle name="Euro 8 49" xfId="474"/>
    <cellStyle name="Euro 8 5" xfId="475"/>
    <cellStyle name="Euro 8 50" xfId="476"/>
    <cellStyle name="Euro 8 51" xfId="477"/>
    <cellStyle name="Euro 8 52" xfId="478"/>
    <cellStyle name="Euro 8 53" xfId="479"/>
    <cellStyle name="Euro 8 54" xfId="480"/>
    <cellStyle name="Euro 8 55" xfId="481"/>
    <cellStyle name="Euro 8 56" xfId="482"/>
    <cellStyle name="Euro 8 6" xfId="483"/>
    <cellStyle name="Euro 8 7" xfId="484"/>
    <cellStyle name="Euro 8 8" xfId="485"/>
    <cellStyle name="Euro 8 9" xfId="486"/>
    <cellStyle name="Euro 9" xfId="487"/>
    <cellStyle name="Euro 9 10" xfId="488"/>
    <cellStyle name="Euro 9 11" xfId="489"/>
    <cellStyle name="Euro 9 12" xfId="490"/>
    <cellStyle name="Euro 9 13" xfId="491"/>
    <cellStyle name="Euro 9 14" xfId="492"/>
    <cellStyle name="Euro 9 15" xfId="493"/>
    <cellStyle name="Euro 9 16" xfId="494"/>
    <cellStyle name="Euro 9 17" xfId="495"/>
    <cellStyle name="Euro 9 18" xfId="496"/>
    <cellStyle name="Euro 9 19" xfId="497"/>
    <cellStyle name="Euro 9 2" xfId="498"/>
    <cellStyle name="Euro 9 20" xfId="499"/>
    <cellStyle name="Euro 9 21" xfId="500"/>
    <cellStyle name="Euro 9 22" xfId="501"/>
    <cellStyle name="Euro 9 23" xfId="502"/>
    <cellStyle name="Euro 9 24" xfId="503"/>
    <cellStyle name="Euro 9 25" xfId="504"/>
    <cellStyle name="Euro 9 26" xfId="505"/>
    <cellStyle name="Euro 9 27" xfId="506"/>
    <cellStyle name="Euro 9 28" xfId="507"/>
    <cellStyle name="Euro 9 29" xfId="508"/>
    <cellStyle name="Euro 9 3" xfId="509"/>
    <cellStyle name="Euro 9 30" xfId="510"/>
    <cellStyle name="Euro 9 31" xfId="511"/>
    <cellStyle name="Euro 9 32" xfId="512"/>
    <cellStyle name="Euro 9 33" xfId="513"/>
    <cellStyle name="Euro 9 34" xfId="514"/>
    <cellStyle name="Euro 9 35" xfId="515"/>
    <cellStyle name="Euro 9 36" xfId="516"/>
    <cellStyle name="Euro 9 37" xfId="517"/>
    <cellStyle name="Euro 9 38" xfId="518"/>
    <cellStyle name="Euro 9 39" xfId="519"/>
    <cellStyle name="Euro 9 4" xfId="520"/>
    <cellStyle name="Euro 9 40" xfId="521"/>
    <cellStyle name="Euro 9 41" xfId="522"/>
    <cellStyle name="Euro 9 42" xfId="523"/>
    <cellStyle name="Euro 9 43" xfId="524"/>
    <cellStyle name="Euro 9 44" xfId="525"/>
    <cellStyle name="Euro 9 45" xfId="526"/>
    <cellStyle name="Euro 9 46" xfId="527"/>
    <cellStyle name="Euro 9 47" xfId="528"/>
    <cellStyle name="Euro 9 48" xfId="529"/>
    <cellStyle name="Euro 9 49" xfId="530"/>
    <cellStyle name="Euro 9 5" xfId="531"/>
    <cellStyle name="Euro 9 50" xfId="532"/>
    <cellStyle name="Euro 9 51" xfId="533"/>
    <cellStyle name="Euro 9 52" xfId="534"/>
    <cellStyle name="Euro 9 53" xfId="535"/>
    <cellStyle name="Euro 9 54" xfId="536"/>
    <cellStyle name="Euro 9 55" xfId="537"/>
    <cellStyle name="Euro 9 56" xfId="538"/>
    <cellStyle name="Euro 9 6" xfId="539"/>
    <cellStyle name="Euro 9 7" xfId="540"/>
    <cellStyle name="Euro 9 8" xfId="541"/>
    <cellStyle name="Euro 9 9" xfId="542"/>
    <cellStyle name="Euro_Reunión Diciembre Fondo V" xfId="1348"/>
    <cellStyle name="Millares 2" xfId="543"/>
    <cellStyle name="Moneda 10" xfId="544"/>
    <cellStyle name="Moneda 11" xfId="545"/>
    <cellStyle name="Moneda 12" xfId="546"/>
    <cellStyle name="Moneda 13" xfId="547"/>
    <cellStyle name="Moneda 14" xfId="548"/>
    <cellStyle name="Moneda 15" xfId="549"/>
    <cellStyle name="Moneda 16" xfId="550"/>
    <cellStyle name="Moneda 17" xfId="551"/>
    <cellStyle name="Moneda 18" xfId="552"/>
    <cellStyle name="Moneda 19" xfId="553"/>
    <cellStyle name="Moneda 2" xfId="2"/>
    <cellStyle name="Moneda 20" xfId="554"/>
    <cellStyle name="Moneda 21" xfId="555"/>
    <cellStyle name="Moneda 22" xfId="556"/>
    <cellStyle name="Moneda 23" xfId="557"/>
    <cellStyle name="Moneda 24" xfId="558"/>
    <cellStyle name="Moneda 25" xfId="559"/>
    <cellStyle name="Moneda 26" xfId="560"/>
    <cellStyle name="Moneda 27" xfId="561"/>
    <cellStyle name="Moneda 28" xfId="562"/>
    <cellStyle name="Moneda 29" xfId="563"/>
    <cellStyle name="Moneda 3" xfId="564"/>
    <cellStyle name="Moneda 30" xfId="565"/>
    <cellStyle name="Moneda 31" xfId="566"/>
    <cellStyle name="Moneda 32" xfId="567"/>
    <cellStyle name="Moneda 33" xfId="568"/>
    <cellStyle name="Moneda 34" xfId="569"/>
    <cellStyle name="Moneda 35" xfId="570"/>
    <cellStyle name="Moneda 4" xfId="571"/>
    <cellStyle name="Moneda 5" xfId="572"/>
    <cellStyle name="Moneda 6" xfId="573"/>
    <cellStyle name="Moneda 7" xfId="574"/>
    <cellStyle name="Moneda 8" xfId="575"/>
    <cellStyle name="Moneda 9" xfId="576"/>
    <cellStyle name="Normal" xfId="0" builtinId="0"/>
    <cellStyle name="Normal 10" xfId="577"/>
    <cellStyle name="Normal 10 2" xfId="578"/>
    <cellStyle name="Normal 10 3" xfId="579"/>
    <cellStyle name="Normal 10 4" xfId="580"/>
    <cellStyle name="Normal 11" xfId="581"/>
    <cellStyle name="Normal 11 2" xfId="582"/>
    <cellStyle name="Normal 11 3" xfId="583"/>
    <cellStyle name="Normal 11 4" xfId="584"/>
    <cellStyle name="Normal 12" xfId="585"/>
    <cellStyle name="Normal 12 2" xfId="586"/>
    <cellStyle name="Normal 12 3" xfId="587"/>
    <cellStyle name="Normal 12 4" xfId="588"/>
    <cellStyle name="Normal 13" xfId="589"/>
    <cellStyle name="Normal 13 2" xfId="590"/>
    <cellStyle name="Normal 13 3" xfId="591"/>
    <cellStyle name="Normal 13 4" xfId="592"/>
    <cellStyle name="Normal 14" xfId="593"/>
    <cellStyle name="Normal 14 2" xfId="594"/>
    <cellStyle name="Normal 14 3" xfId="595"/>
    <cellStyle name="Normal 14 4" xfId="596"/>
    <cellStyle name="Normal 15" xfId="597"/>
    <cellStyle name="Normal 15 2" xfId="598"/>
    <cellStyle name="Normal 15 3" xfId="599"/>
    <cellStyle name="Normal 15 4" xfId="600"/>
    <cellStyle name="Normal 16" xfId="601"/>
    <cellStyle name="Normal 16 2" xfId="602"/>
    <cellStyle name="Normal 16 3" xfId="603"/>
    <cellStyle name="Normal 16 4" xfId="604"/>
    <cellStyle name="Normal 17" xfId="605"/>
    <cellStyle name="Normal 17 2" xfId="606"/>
    <cellStyle name="Normal 17 3" xfId="607"/>
    <cellStyle name="Normal 17 4" xfId="608"/>
    <cellStyle name="Normal 18" xfId="609"/>
    <cellStyle name="Normal 18 2" xfId="610"/>
    <cellStyle name="Normal 18 3" xfId="611"/>
    <cellStyle name="Normal 18 4" xfId="612"/>
    <cellStyle name="Normal 19" xfId="613"/>
    <cellStyle name="Normal 19 2" xfId="614"/>
    <cellStyle name="Normal 19 3" xfId="615"/>
    <cellStyle name="Normal 19 4" xfId="616"/>
    <cellStyle name="Normal 2" xfId="1"/>
    <cellStyle name="Normal 2 10" xfId="617"/>
    <cellStyle name="Normal 2 11" xfId="618"/>
    <cellStyle name="Normal 2 12" xfId="619"/>
    <cellStyle name="Normal 2 13" xfId="620"/>
    <cellStyle name="Normal 2 14" xfId="621"/>
    <cellStyle name="Normal 2 15" xfId="622"/>
    <cellStyle name="Normal 2 16" xfId="623"/>
    <cellStyle name="Normal 2 2" xfId="624"/>
    <cellStyle name="Normal 2 2 10" xfId="625"/>
    <cellStyle name="Normal 2 2 11" xfId="626"/>
    <cellStyle name="Normal 2 2 12" xfId="627"/>
    <cellStyle name="Normal 2 2 13" xfId="628"/>
    <cellStyle name="Normal 2 2 14" xfId="629"/>
    <cellStyle name="Normal 2 2 15" xfId="630"/>
    <cellStyle name="Normal 2 2 16" xfId="631"/>
    <cellStyle name="Normal 2 2 17" xfId="632"/>
    <cellStyle name="Normal 2 2 18" xfId="633"/>
    <cellStyle name="Normal 2 2 19" xfId="634"/>
    <cellStyle name="Normal 2 2 2" xfId="635"/>
    <cellStyle name="Normal 2 2 20" xfId="636"/>
    <cellStyle name="Normal 2 2 21" xfId="637"/>
    <cellStyle name="Normal 2 2 22" xfId="638"/>
    <cellStyle name="Normal 2 2 23" xfId="639"/>
    <cellStyle name="Normal 2 2 24" xfId="640"/>
    <cellStyle name="Normal 2 2 25" xfId="641"/>
    <cellStyle name="Normal 2 2 26" xfId="642"/>
    <cellStyle name="Normal 2 2 27" xfId="643"/>
    <cellStyle name="Normal 2 2 28" xfId="644"/>
    <cellStyle name="Normal 2 2 29" xfId="645"/>
    <cellStyle name="Normal 2 2 3" xfId="646"/>
    <cellStyle name="Normal 2 2 30" xfId="647"/>
    <cellStyle name="Normal 2 2 31" xfId="648"/>
    <cellStyle name="Normal 2 2 32" xfId="649"/>
    <cellStyle name="Normal 2 2 33" xfId="650"/>
    <cellStyle name="Normal 2 2 34" xfId="651"/>
    <cellStyle name="Normal 2 2 35" xfId="652"/>
    <cellStyle name="Normal 2 2 36" xfId="653"/>
    <cellStyle name="Normal 2 2 37" xfId="654"/>
    <cellStyle name="Normal 2 2 38" xfId="655"/>
    <cellStyle name="Normal 2 2 39" xfId="656"/>
    <cellStyle name="Normal 2 2 4" xfId="657"/>
    <cellStyle name="Normal 2 2 40" xfId="658"/>
    <cellStyle name="Normal 2 2 41" xfId="659"/>
    <cellStyle name="Normal 2 2 42" xfId="660"/>
    <cellStyle name="Normal 2 2 43" xfId="661"/>
    <cellStyle name="Normal 2 2 44" xfId="662"/>
    <cellStyle name="Normal 2 2 45" xfId="663"/>
    <cellStyle name="Normal 2 2 46" xfId="664"/>
    <cellStyle name="Normal 2 2 47" xfId="665"/>
    <cellStyle name="Normal 2 2 48" xfId="666"/>
    <cellStyle name="Normal 2 2 49" xfId="667"/>
    <cellStyle name="Normal 2 2 5" xfId="668"/>
    <cellStyle name="Normal 2 2 50" xfId="669"/>
    <cellStyle name="Normal 2 2 51" xfId="670"/>
    <cellStyle name="Normal 2 2 52" xfId="671"/>
    <cellStyle name="Normal 2 2 53" xfId="672"/>
    <cellStyle name="Normal 2 2 54" xfId="673"/>
    <cellStyle name="Normal 2 2 55" xfId="674"/>
    <cellStyle name="Normal 2 2 56" xfId="675"/>
    <cellStyle name="Normal 2 2 6" xfId="676"/>
    <cellStyle name="Normal 2 2 7" xfId="677"/>
    <cellStyle name="Normal 2 2 8" xfId="678"/>
    <cellStyle name="Normal 2 2 9" xfId="679"/>
    <cellStyle name="Normal 2 3" xfId="680"/>
    <cellStyle name="Normal 2 3 10" xfId="681"/>
    <cellStyle name="Normal 2 3 11" xfId="682"/>
    <cellStyle name="Normal 2 3 12" xfId="683"/>
    <cellStyle name="Normal 2 3 13" xfId="684"/>
    <cellStyle name="Normal 2 3 14" xfId="685"/>
    <cellStyle name="Normal 2 3 15" xfId="686"/>
    <cellStyle name="Normal 2 3 16" xfId="687"/>
    <cellStyle name="Normal 2 3 17" xfId="688"/>
    <cellStyle name="Normal 2 3 18" xfId="689"/>
    <cellStyle name="Normal 2 3 19" xfId="690"/>
    <cellStyle name="Normal 2 3 2" xfId="691"/>
    <cellStyle name="Normal 2 3 20" xfId="692"/>
    <cellStyle name="Normal 2 3 21" xfId="693"/>
    <cellStyle name="Normal 2 3 22" xfId="694"/>
    <cellStyle name="Normal 2 3 23" xfId="695"/>
    <cellStyle name="Normal 2 3 24" xfId="696"/>
    <cellStyle name="Normal 2 3 25" xfId="697"/>
    <cellStyle name="Normal 2 3 26" xfId="698"/>
    <cellStyle name="Normal 2 3 27" xfId="699"/>
    <cellStyle name="Normal 2 3 28" xfId="700"/>
    <cellStyle name="Normal 2 3 29" xfId="701"/>
    <cellStyle name="Normal 2 3 3" xfId="702"/>
    <cellStyle name="Normal 2 3 30" xfId="703"/>
    <cellStyle name="Normal 2 3 31" xfId="704"/>
    <cellStyle name="Normal 2 3 32" xfId="705"/>
    <cellStyle name="Normal 2 3 33" xfId="706"/>
    <cellStyle name="Normal 2 3 34" xfId="707"/>
    <cellStyle name="Normal 2 3 35" xfId="708"/>
    <cellStyle name="Normal 2 3 36" xfId="709"/>
    <cellStyle name="Normal 2 3 37" xfId="710"/>
    <cellStyle name="Normal 2 3 38" xfId="711"/>
    <cellStyle name="Normal 2 3 39" xfId="712"/>
    <cellStyle name="Normal 2 3 4" xfId="713"/>
    <cellStyle name="Normal 2 3 40" xfId="714"/>
    <cellStyle name="Normal 2 3 41" xfId="715"/>
    <cellStyle name="Normal 2 3 42" xfId="716"/>
    <cellStyle name="Normal 2 3 43" xfId="717"/>
    <cellStyle name="Normal 2 3 44" xfId="718"/>
    <cellStyle name="Normal 2 3 45" xfId="719"/>
    <cellStyle name="Normal 2 3 46" xfId="720"/>
    <cellStyle name="Normal 2 3 47" xfId="721"/>
    <cellStyle name="Normal 2 3 48" xfId="722"/>
    <cellStyle name="Normal 2 3 49" xfId="723"/>
    <cellStyle name="Normal 2 3 5" xfId="724"/>
    <cellStyle name="Normal 2 3 50" xfId="725"/>
    <cellStyle name="Normal 2 3 51" xfId="726"/>
    <cellStyle name="Normal 2 3 52" xfId="727"/>
    <cellStyle name="Normal 2 3 53" xfId="728"/>
    <cellStyle name="Normal 2 3 54" xfId="729"/>
    <cellStyle name="Normal 2 3 55" xfId="730"/>
    <cellStyle name="Normal 2 3 56" xfId="731"/>
    <cellStyle name="Normal 2 3 6" xfId="732"/>
    <cellStyle name="Normal 2 3 7" xfId="733"/>
    <cellStyle name="Normal 2 3 8" xfId="734"/>
    <cellStyle name="Normal 2 3 9" xfId="735"/>
    <cellStyle name="Normal 2 4" xfId="736"/>
    <cellStyle name="Normal 2 4 10" xfId="737"/>
    <cellStyle name="Normal 2 4 11" xfId="738"/>
    <cellStyle name="Normal 2 4 12" xfId="739"/>
    <cellStyle name="Normal 2 4 13" xfId="740"/>
    <cellStyle name="Normal 2 4 14" xfId="741"/>
    <cellStyle name="Normal 2 4 15" xfId="742"/>
    <cellStyle name="Normal 2 4 16" xfId="743"/>
    <cellStyle name="Normal 2 4 17" xfId="744"/>
    <cellStyle name="Normal 2 4 18" xfId="745"/>
    <cellStyle name="Normal 2 4 19" xfId="746"/>
    <cellStyle name="Normal 2 4 2" xfId="747"/>
    <cellStyle name="Normal 2 4 20" xfId="748"/>
    <cellStyle name="Normal 2 4 21" xfId="749"/>
    <cellStyle name="Normal 2 4 22" xfId="750"/>
    <cellStyle name="Normal 2 4 23" xfId="751"/>
    <cellStyle name="Normal 2 4 24" xfId="752"/>
    <cellStyle name="Normal 2 4 25" xfId="753"/>
    <cellStyle name="Normal 2 4 26" xfId="754"/>
    <cellStyle name="Normal 2 4 27" xfId="755"/>
    <cellStyle name="Normal 2 4 28" xfId="756"/>
    <cellStyle name="Normal 2 4 29" xfId="757"/>
    <cellStyle name="Normal 2 4 3" xfId="758"/>
    <cellStyle name="Normal 2 4 30" xfId="759"/>
    <cellStyle name="Normal 2 4 31" xfId="760"/>
    <cellStyle name="Normal 2 4 32" xfId="761"/>
    <cellStyle name="Normal 2 4 33" xfId="762"/>
    <cellStyle name="Normal 2 4 34" xfId="763"/>
    <cellStyle name="Normal 2 4 35" xfId="764"/>
    <cellStyle name="Normal 2 4 36" xfId="765"/>
    <cellStyle name="Normal 2 4 37" xfId="766"/>
    <cellStyle name="Normal 2 4 38" xfId="767"/>
    <cellStyle name="Normal 2 4 39" xfId="768"/>
    <cellStyle name="Normal 2 4 4" xfId="769"/>
    <cellStyle name="Normal 2 4 40" xfId="770"/>
    <cellStyle name="Normal 2 4 41" xfId="771"/>
    <cellStyle name="Normal 2 4 42" xfId="772"/>
    <cellStyle name="Normal 2 4 43" xfId="773"/>
    <cellStyle name="Normal 2 4 44" xfId="774"/>
    <cellStyle name="Normal 2 4 45" xfId="775"/>
    <cellStyle name="Normal 2 4 46" xfId="776"/>
    <cellStyle name="Normal 2 4 47" xfId="777"/>
    <cellStyle name="Normal 2 4 48" xfId="778"/>
    <cellStyle name="Normal 2 4 49" xfId="779"/>
    <cellStyle name="Normal 2 4 5" xfId="780"/>
    <cellStyle name="Normal 2 4 50" xfId="781"/>
    <cellStyle name="Normal 2 4 51" xfId="782"/>
    <cellStyle name="Normal 2 4 52" xfId="783"/>
    <cellStyle name="Normal 2 4 53" xfId="784"/>
    <cellStyle name="Normal 2 4 54" xfId="785"/>
    <cellStyle name="Normal 2 4 55" xfId="786"/>
    <cellStyle name="Normal 2 4 56" xfId="787"/>
    <cellStyle name="Normal 2 4 6" xfId="788"/>
    <cellStyle name="Normal 2 4 7" xfId="789"/>
    <cellStyle name="Normal 2 4 8" xfId="790"/>
    <cellStyle name="Normal 2 4 9" xfId="791"/>
    <cellStyle name="Normal 2 5" xfId="792"/>
    <cellStyle name="Normal 2 5 10" xfId="793"/>
    <cellStyle name="Normal 2 5 11" xfId="794"/>
    <cellStyle name="Normal 2 5 12" xfId="795"/>
    <cellStyle name="Normal 2 5 13" xfId="796"/>
    <cellStyle name="Normal 2 5 14" xfId="797"/>
    <cellStyle name="Normal 2 5 15" xfId="798"/>
    <cellStyle name="Normal 2 5 16" xfId="799"/>
    <cellStyle name="Normal 2 5 17" xfId="800"/>
    <cellStyle name="Normal 2 5 18" xfId="801"/>
    <cellStyle name="Normal 2 5 19" xfId="802"/>
    <cellStyle name="Normal 2 5 2" xfId="803"/>
    <cellStyle name="Normal 2 5 20" xfId="804"/>
    <cellStyle name="Normal 2 5 21" xfId="805"/>
    <cellStyle name="Normal 2 5 22" xfId="806"/>
    <cellStyle name="Normal 2 5 23" xfId="807"/>
    <cellStyle name="Normal 2 5 24" xfId="808"/>
    <cellStyle name="Normal 2 5 25" xfId="809"/>
    <cellStyle name="Normal 2 5 26" xfId="810"/>
    <cellStyle name="Normal 2 5 27" xfId="811"/>
    <cellStyle name="Normal 2 5 28" xfId="812"/>
    <cellStyle name="Normal 2 5 29" xfId="813"/>
    <cellStyle name="Normal 2 5 3" xfId="814"/>
    <cellStyle name="Normal 2 5 30" xfId="815"/>
    <cellStyle name="Normal 2 5 31" xfId="816"/>
    <cellStyle name="Normal 2 5 32" xfId="817"/>
    <cellStyle name="Normal 2 5 33" xfId="818"/>
    <cellStyle name="Normal 2 5 34" xfId="819"/>
    <cellStyle name="Normal 2 5 35" xfId="820"/>
    <cellStyle name="Normal 2 5 36" xfId="821"/>
    <cellStyle name="Normal 2 5 37" xfId="822"/>
    <cellStyle name="Normal 2 5 38" xfId="823"/>
    <cellStyle name="Normal 2 5 39" xfId="824"/>
    <cellStyle name="Normal 2 5 4" xfId="825"/>
    <cellStyle name="Normal 2 5 40" xfId="826"/>
    <cellStyle name="Normal 2 5 41" xfId="827"/>
    <cellStyle name="Normal 2 5 42" xfId="828"/>
    <cellStyle name="Normal 2 5 43" xfId="829"/>
    <cellStyle name="Normal 2 5 44" xfId="830"/>
    <cellStyle name="Normal 2 5 45" xfId="831"/>
    <cellStyle name="Normal 2 5 46" xfId="832"/>
    <cellStyle name="Normal 2 5 47" xfId="833"/>
    <cellStyle name="Normal 2 5 48" xfId="834"/>
    <cellStyle name="Normal 2 5 49" xfId="835"/>
    <cellStyle name="Normal 2 5 5" xfId="836"/>
    <cellStyle name="Normal 2 5 50" xfId="837"/>
    <cellStyle name="Normal 2 5 51" xfId="838"/>
    <cellStyle name="Normal 2 5 52" xfId="839"/>
    <cellStyle name="Normal 2 5 53" xfId="840"/>
    <cellStyle name="Normal 2 5 54" xfId="841"/>
    <cellStyle name="Normal 2 5 55" xfId="842"/>
    <cellStyle name="Normal 2 5 56" xfId="843"/>
    <cellStyle name="Normal 2 5 6" xfId="844"/>
    <cellStyle name="Normal 2 5 7" xfId="845"/>
    <cellStyle name="Normal 2 5 8" xfId="846"/>
    <cellStyle name="Normal 2 5 9" xfId="847"/>
    <cellStyle name="Normal 2 6" xfId="848"/>
    <cellStyle name="Normal 2 6 10" xfId="849"/>
    <cellStyle name="Normal 2 6 11" xfId="850"/>
    <cellStyle name="Normal 2 6 12" xfId="851"/>
    <cellStyle name="Normal 2 6 13" xfId="852"/>
    <cellStyle name="Normal 2 6 14" xfId="853"/>
    <cellStyle name="Normal 2 6 15" xfId="854"/>
    <cellStyle name="Normal 2 6 16" xfId="855"/>
    <cellStyle name="Normal 2 6 17" xfId="856"/>
    <cellStyle name="Normal 2 6 18" xfId="857"/>
    <cellStyle name="Normal 2 6 19" xfId="858"/>
    <cellStyle name="Normal 2 6 2" xfId="859"/>
    <cellStyle name="Normal 2 6 20" xfId="860"/>
    <cellStyle name="Normal 2 6 21" xfId="861"/>
    <cellStyle name="Normal 2 6 22" xfId="862"/>
    <cellStyle name="Normal 2 6 23" xfId="863"/>
    <cellStyle name="Normal 2 6 24" xfId="864"/>
    <cellStyle name="Normal 2 6 25" xfId="865"/>
    <cellStyle name="Normal 2 6 26" xfId="866"/>
    <cellStyle name="Normal 2 6 27" xfId="867"/>
    <cellStyle name="Normal 2 6 28" xfId="868"/>
    <cellStyle name="Normal 2 6 29" xfId="869"/>
    <cellStyle name="Normal 2 6 3" xfId="870"/>
    <cellStyle name="Normal 2 6 30" xfId="871"/>
    <cellStyle name="Normal 2 6 31" xfId="872"/>
    <cellStyle name="Normal 2 6 32" xfId="873"/>
    <cellStyle name="Normal 2 6 33" xfId="874"/>
    <cellStyle name="Normal 2 6 34" xfId="875"/>
    <cellStyle name="Normal 2 6 35" xfId="876"/>
    <cellStyle name="Normal 2 6 36" xfId="877"/>
    <cellStyle name="Normal 2 6 37" xfId="878"/>
    <cellStyle name="Normal 2 6 38" xfId="879"/>
    <cellStyle name="Normal 2 6 39" xfId="880"/>
    <cellStyle name="Normal 2 6 4" xfId="881"/>
    <cellStyle name="Normal 2 6 40" xfId="882"/>
    <cellStyle name="Normal 2 6 41" xfId="883"/>
    <cellStyle name="Normal 2 6 42" xfId="884"/>
    <cellStyle name="Normal 2 6 43" xfId="885"/>
    <cellStyle name="Normal 2 6 44" xfId="886"/>
    <cellStyle name="Normal 2 6 45" xfId="887"/>
    <cellStyle name="Normal 2 6 46" xfId="888"/>
    <cellStyle name="Normal 2 6 47" xfId="889"/>
    <cellStyle name="Normal 2 6 48" xfId="890"/>
    <cellStyle name="Normal 2 6 49" xfId="891"/>
    <cellStyle name="Normal 2 6 5" xfId="892"/>
    <cellStyle name="Normal 2 6 50" xfId="893"/>
    <cellStyle name="Normal 2 6 51" xfId="894"/>
    <cellStyle name="Normal 2 6 52" xfId="895"/>
    <cellStyle name="Normal 2 6 53" xfId="896"/>
    <cellStyle name="Normal 2 6 54" xfId="897"/>
    <cellStyle name="Normal 2 6 55" xfId="898"/>
    <cellStyle name="Normal 2 6 56" xfId="899"/>
    <cellStyle name="Normal 2 6 6" xfId="900"/>
    <cellStyle name="Normal 2 6 7" xfId="901"/>
    <cellStyle name="Normal 2 6 8" xfId="902"/>
    <cellStyle name="Normal 2 6 9" xfId="903"/>
    <cellStyle name="Normal 2 7" xfId="904"/>
    <cellStyle name="Normal 2 7 10" xfId="905"/>
    <cellStyle name="Normal 2 7 11" xfId="906"/>
    <cellStyle name="Normal 2 7 12" xfId="907"/>
    <cellStyle name="Normal 2 7 13" xfId="908"/>
    <cellStyle name="Normal 2 7 14" xfId="909"/>
    <cellStyle name="Normal 2 7 15" xfId="910"/>
    <cellStyle name="Normal 2 7 16" xfId="911"/>
    <cellStyle name="Normal 2 7 17" xfId="912"/>
    <cellStyle name="Normal 2 7 18" xfId="913"/>
    <cellStyle name="Normal 2 7 19" xfId="914"/>
    <cellStyle name="Normal 2 7 2" xfId="915"/>
    <cellStyle name="Normal 2 7 20" xfId="916"/>
    <cellStyle name="Normal 2 7 21" xfId="917"/>
    <cellStyle name="Normal 2 7 22" xfId="918"/>
    <cellStyle name="Normal 2 7 23" xfId="919"/>
    <cellStyle name="Normal 2 7 24" xfId="920"/>
    <cellStyle name="Normal 2 7 25" xfId="921"/>
    <cellStyle name="Normal 2 7 26" xfId="922"/>
    <cellStyle name="Normal 2 7 27" xfId="923"/>
    <cellStyle name="Normal 2 7 28" xfId="924"/>
    <cellStyle name="Normal 2 7 29" xfId="925"/>
    <cellStyle name="Normal 2 7 3" xfId="926"/>
    <cellStyle name="Normal 2 7 30" xfId="927"/>
    <cellStyle name="Normal 2 7 31" xfId="928"/>
    <cellStyle name="Normal 2 7 32" xfId="929"/>
    <cellStyle name="Normal 2 7 33" xfId="930"/>
    <cellStyle name="Normal 2 7 34" xfId="931"/>
    <cellStyle name="Normal 2 7 35" xfId="932"/>
    <cellStyle name="Normal 2 7 36" xfId="933"/>
    <cellStyle name="Normal 2 7 37" xfId="934"/>
    <cellStyle name="Normal 2 7 38" xfId="935"/>
    <cellStyle name="Normal 2 7 39" xfId="936"/>
    <cellStyle name="Normal 2 7 4" xfId="937"/>
    <cellStyle name="Normal 2 7 40" xfId="938"/>
    <cellStyle name="Normal 2 7 41" xfId="939"/>
    <cellStyle name="Normal 2 7 42" xfId="940"/>
    <cellStyle name="Normal 2 7 43" xfId="941"/>
    <cellStyle name="Normal 2 7 44" xfId="942"/>
    <cellStyle name="Normal 2 7 45" xfId="943"/>
    <cellStyle name="Normal 2 7 46" xfId="944"/>
    <cellStyle name="Normal 2 7 47" xfId="945"/>
    <cellStyle name="Normal 2 7 48" xfId="946"/>
    <cellStyle name="Normal 2 7 49" xfId="947"/>
    <cellStyle name="Normal 2 7 5" xfId="948"/>
    <cellStyle name="Normal 2 7 50" xfId="949"/>
    <cellStyle name="Normal 2 7 51" xfId="950"/>
    <cellStyle name="Normal 2 7 52" xfId="951"/>
    <cellStyle name="Normal 2 7 53" xfId="952"/>
    <cellStyle name="Normal 2 7 54" xfId="953"/>
    <cellStyle name="Normal 2 7 55" xfId="954"/>
    <cellStyle name="Normal 2 7 56" xfId="955"/>
    <cellStyle name="Normal 2 7 6" xfId="956"/>
    <cellStyle name="Normal 2 7 7" xfId="957"/>
    <cellStyle name="Normal 2 7 8" xfId="958"/>
    <cellStyle name="Normal 2 7 9" xfId="959"/>
    <cellStyle name="Normal 2 8" xfId="960"/>
    <cellStyle name="Normal 2 8 10" xfId="961"/>
    <cellStyle name="Normal 2 8 11" xfId="962"/>
    <cellStyle name="Normal 2 8 12" xfId="963"/>
    <cellStyle name="Normal 2 8 13" xfId="964"/>
    <cellStyle name="Normal 2 8 14" xfId="965"/>
    <cellStyle name="Normal 2 8 15" xfId="966"/>
    <cellStyle name="Normal 2 8 16" xfId="967"/>
    <cellStyle name="Normal 2 8 17" xfId="968"/>
    <cellStyle name="Normal 2 8 18" xfId="969"/>
    <cellStyle name="Normal 2 8 19" xfId="970"/>
    <cellStyle name="Normal 2 8 2" xfId="971"/>
    <cellStyle name="Normal 2 8 20" xfId="972"/>
    <cellStyle name="Normal 2 8 21" xfId="973"/>
    <cellStyle name="Normal 2 8 22" xfId="974"/>
    <cellStyle name="Normal 2 8 23" xfId="975"/>
    <cellStyle name="Normal 2 8 24" xfId="976"/>
    <cellStyle name="Normal 2 8 25" xfId="977"/>
    <cellStyle name="Normal 2 8 26" xfId="978"/>
    <cellStyle name="Normal 2 8 27" xfId="979"/>
    <cellStyle name="Normal 2 8 28" xfId="980"/>
    <cellStyle name="Normal 2 8 29" xfId="981"/>
    <cellStyle name="Normal 2 8 3" xfId="982"/>
    <cellStyle name="Normal 2 8 30" xfId="983"/>
    <cellStyle name="Normal 2 8 31" xfId="984"/>
    <cellStyle name="Normal 2 8 32" xfId="985"/>
    <cellStyle name="Normal 2 8 33" xfId="986"/>
    <cellStyle name="Normal 2 8 34" xfId="987"/>
    <cellStyle name="Normal 2 8 35" xfId="988"/>
    <cellStyle name="Normal 2 8 36" xfId="989"/>
    <cellStyle name="Normal 2 8 37" xfId="990"/>
    <cellStyle name="Normal 2 8 38" xfId="991"/>
    <cellStyle name="Normal 2 8 39" xfId="992"/>
    <cellStyle name="Normal 2 8 4" xfId="993"/>
    <cellStyle name="Normal 2 8 40" xfId="994"/>
    <cellStyle name="Normal 2 8 41" xfId="995"/>
    <cellStyle name="Normal 2 8 42" xfId="996"/>
    <cellStyle name="Normal 2 8 43" xfId="997"/>
    <cellStyle name="Normal 2 8 44" xfId="998"/>
    <cellStyle name="Normal 2 8 45" xfId="999"/>
    <cellStyle name="Normal 2 8 46" xfId="1000"/>
    <cellStyle name="Normal 2 8 47" xfId="1001"/>
    <cellStyle name="Normal 2 8 48" xfId="1002"/>
    <cellStyle name="Normal 2 8 49" xfId="1003"/>
    <cellStyle name="Normal 2 8 5" xfId="1004"/>
    <cellStyle name="Normal 2 8 50" xfId="1005"/>
    <cellStyle name="Normal 2 8 51" xfId="1006"/>
    <cellStyle name="Normal 2 8 52" xfId="1007"/>
    <cellStyle name="Normal 2 8 53" xfId="1008"/>
    <cellStyle name="Normal 2 8 54" xfId="1009"/>
    <cellStyle name="Normal 2 8 55" xfId="1010"/>
    <cellStyle name="Normal 2 8 56" xfId="1011"/>
    <cellStyle name="Normal 2 8 6" xfId="1012"/>
    <cellStyle name="Normal 2 8 7" xfId="1013"/>
    <cellStyle name="Normal 2 8 8" xfId="1014"/>
    <cellStyle name="Normal 2 8 9" xfId="1015"/>
    <cellStyle name="Normal 2 9" xfId="1016"/>
    <cellStyle name="Normal 2 9 10" xfId="1017"/>
    <cellStyle name="Normal 2 9 11" xfId="1018"/>
    <cellStyle name="Normal 2 9 12" xfId="1019"/>
    <cellStyle name="Normal 2 9 13" xfId="1020"/>
    <cellStyle name="Normal 2 9 14" xfId="1021"/>
    <cellStyle name="Normal 2 9 15" xfId="1022"/>
    <cellStyle name="Normal 2 9 16" xfId="1023"/>
    <cellStyle name="Normal 2 9 17" xfId="1024"/>
    <cellStyle name="Normal 2 9 18" xfId="1025"/>
    <cellStyle name="Normal 2 9 19" xfId="1026"/>
    <cellStyle name="Normal 2 9 2" xfId="1027"/>
    <cellStyle name="Normal 2 9 20" xfId="1028"/>
    <cellStyle name="Normal 2 9 21" xfId="1029"/>
    <cellStyle name="Normal 2 9 22" xfId="1030"/>
    <cellStyle name="Normal 2 9 23" xfId="1031"/>
    <cellStyle name="Normal 2 9 24" xfId="1032"/>
    <cellStyle name="Normal 2 9 25" xfId="1033"/>
    <cellStyle name="Normal 2 9 26" xfId="1034"/>
    <cellStyle name="Normal 2 9 27" xfId="1035"/>
    <cellStyle name="Normal 2 9 28" xfId="1036"/>
    <cellStyle name="Normal 2 9 29" xfId="1037"/>
    <cellStyle name="Normal 2 9 3" xfId="1038"/>
    <cellStyle name="Normal 2 9 30" xfId="1039"/>
    <cellStyle name="Normal 2 9 31" xfId="1040"/>
    <cellStyle name="Normal 2 9 32" xfId="1041"/>
    <cellStyle name="Normal 2 9 33" xfId="1042"/>
    <cellStyle name="Normal 2 9 34" xfId="1043"/>
    <cellStyle name="Normal 2 9 35" xfId="1044"/>
    <cellStyle name="Normal 2 9 36" xfId="1045"/>
    <cellStyle name="Normal 2 9 37" xfId="1046"/>
    <cellStyle name="Normal 2 9 38" xfId="1047"/>
    <cellStyle name="Normal 2 9 39" xfId="1048"/>
    <cellStyle name="Normal 2 9 4" xfId="1049"/>
    <cellStyle name="Normal 2 9 40" xfId="1050"/>
    <cellStyle name="Normal 2 9 41" xfId="1051"/>
    <cellStyle name="Normal 2 9 42" xfId="1052"/>
    <cellStyle name="Normal 2 9 43" xfId="1053"/>
    <cellStyle name="Normal 2 9 44" xfId="1054"/>
    <cellStyle name="Normal 2 9 45" xfId="1055"/>
    <cellStyle name="Normal 2 9 46" xfId="1056"/>
    <cellStyle name="Normal 2 9 47" xfId="1057"/>
    <cellStyle name="Normal 2 9 48" xfId="1058"/>
    <cellStyle name="Normal 2 9 49" xfId="1059"/>
    <cellStyle name="Normal 2 9 5" xfId="1060"/>
    <cellStyle name="Normal 2 9 50" xfId="1061"/>
    <cellStyle name="Normal 2 9 51" xfId="1062"/>
    <cellStyle name="Normal 2 9 52" xfId="1063"/>
    <cellStyle name="Normal 2 9 53" xfId="1064"/>
    <cellStyle name="Normal 2 9 54" xfId="1065"/>
    <cellStyle name="Normal 2 9 55" xfId="1066"/>
    <cellStyle name="Normal 2 9 56" xfId="1067"/>
    <cellStyle name="Normal 2 9 6" xfId="1068"/>
    <cellStyle name="Normal 2 9 7" xfId="1069"/>
    <cellStyle name="Normal 2 9 8" xfId="1070"/>
    <cellStyle name="Normal 2 9 9" xfId="1071"/>
    <cellStyle name="Normal 2_INGRESOS 2010" xfId="1072"/>
    <cellStyle name="Normal 20" xfId="1073"/>
    <cellStyle name="Normal 20 2" xfId="1074"/>
    <cellStyle name="Normal 20 3" xfId="1075"/>
    <cellStyle name="Normal 20 4" xfId="1076"/>
    <cellStyle name="Normal 21" xfId="1077"/>
    <cellStyle name="Normal 21 2" xfId="1078"/>
    <cellStyle name="Normal 21 3" xfId="1079"/>
    <cellStyle name="Normal 21 4" xfId="1080"/>
    <cellStyle name="Normal 22" xfId="1081"/>
    <cellStyle name="Normal 22 2" xfId="1082"/>
    <cellStyle name="Normal 22 3" xfId="1083"/>
    <cellStyle name="Normal 22 4" xfId="1084"/>
    <cellStyle name="Normal 23" xfId="1085"/>
    <cellStyle name="Normal 23 2" xfId="1086"/>
    <cellStyle name="Normal 23 3" xfId="1087"/>
    <cellStyle name="Normal 23 4" xfId="1088"/>
    <cellStyle name="Normal 24" xfId="1089"/>
    <cellStyle name="Normal 24 2" xfId="1090"/>
    <cellStyle name="Normal 24 3" xfId="1091"/>
    <cellStyle name="Normal 24 4" xfId="1092"/>
    <cellStyle name="Normal 25" xfId="1093"/>
    <cellStyle name="Normal 25 2" xfId="1094"/>
    <cellStyle name="Normal 25 3" xfId="1095"/>
    <cellStyle name="Normal 25 4" xfId="1096"/>
    <cellStyle name="Normal 26" xfId="1097"/>
    <cellStyle name="Normal 26 2" xfId="1098"/>
    <cellStyle name="Normal 26 3" xfId="1099"/>
    <cellStyle name="Normal 26 4" xfId="1100"/>
    <cellStyle name="Normal 26 5" xfId="1101"/>
    <cellStyle name="Normal 27" xfId="1102"/>
    <cellStyle name="Normal 27 2" xfId="1103"/>
    <cellStyle name="Normal 27 3" xfId="1104"/>
    <cellStyle name="Normal 27 4" xfId="1105"/>
    <cellStyle name="Normal 27 5" xfId="1106"/>
    <cellStyle name="Normal 28" xfId="1107"/>
    <cellStyle name="Normal 28 2" xfId="1108"/>
    <cellStyle name="Normal 28 3" xfId="1109"/>
    <cellStyle name="Normal 28 4" xfId="1110"/>
    <cellStyle name="Normal 28 5" xfId="1111"/>
    <cellStyle name="Normal 29" xfId="1112"/>
    <cellStyle name="Normal 29 2" xfId="1113"/>
    <cellStyle name="Normal 29 3" xfId="1114"/>
    <cellStyle name="Normal 3" xfId="1115"/>
    <cellStyle name="Normal 3 10" xfId="1116"/>
    <cellStyle name="Normal 3 11" xfId="1117"/>
    <cellStyle name="Normal 3 12" xfId="1118"/>
    <cellStyle name="Normal 3 13" xfId="1119"/>
    <cellStyle name="Normal 3 14" xfId="1120"/>
    <cellStyle name="Normal 3 15" xfId="1121"/>
    <cellStyle name="Normal 3 16" xfId="1122"/>
    <cellStyle name="Normal 3 17" xfId="1123"/>
    <cellStyle name="Normal 3 18" xfId="1124"/>
    <cellStyle name="Normal 3 19" xfId="1125"/>
    <cellStyle name="Normal 3 2" xfId="1126"/>
    <cellStyle name="Normal 3 20" xfId="1127"/>
    <cellStyle name="Normal 3 21" xfId="1128"/>
    <cellStyle name="Normal 3 22" xfId="1129"/>
    <cellStyle name="Normal 3 23" xfId="1130"/>
    <cellStyle name="Normal 3 24" xfId="1131"/>
    <cellStyle name="Normal 3 25" xfId="1132"/>
    <cellStyle name="Normal 3 26" xfId="1133"/>
    <cellStyle name="Normal 3 27" xfId="1134"/>
    <cellStyle name="Normal 3 28" xfId="1135"/>
    <cellStyle name="Normal 3 29" xfId="1136"/>
    <cellStyle name="Normal 3 3" xfId="1137"/>
    <cellStyle name="Normal 3 30" xfId="1138"/>
    <cellStyle name="Normal 3 31" xfId="1139"/>
    <cellStyle name="Normal 3 32" xfId="1140"/>
    <cellStyle name="Normal 3 33" xfId="1141"/>
    <cellStyle name="Normal 3 34" xfId="1142"/>
    <cellStyle name="Normal 3 35" xfId="1143"/>
    <cellStyle name="Normal 3 36" xfId="1144"/>
    <cellStyle name="Normal 3 37" xfId="1145"/>
    <cellStyle name="Normal 3 38" xfId="1146"/>
    <cellStyle name="Normal 3 39" xfId="1147"/>
    <cellStyle name="Normal 3 4" xfId="1148"/>
    <cellStyle name="Normal 3 40" xfId="1149"/>
    <cellStyle name="Normal 3 41" xfId="1150"/>
    <cellStyle name="Normal 3 42" xfId="1151"/>
    <cellStyle name="Normal 3 43" xfId="1152"/>
    <cellStyle name="Normal 3 44" xfId="1153"/>
    <cellStyle name="Normal 3 45" xfId="1154"/>
    <cellStyle name="Normal 3 46" xfId="1155"/>
    <cellStyle name="Normal 3 47" xfId="1156"/>
    <cellStyle name="Normal 3 48" xfId="1157"/>
    <cellStyle name="Normal 3 49" xfId="1158"/>
    <cellStyle name="Normal 3 5" xfId="1159"/>
    <cellStyle name="Normal 3 50" xfId="1160"/>
    <cellStyle name="Normal 3 51" xfId="1161"/>
    <cellStyle name="Normal 3 52" xfId="1162"/>
    <cellStyle name="Normal 3 53" xfId="1163"/>
    <cellStyle name="Normal 3 54" xfId="1164"/>
    <cellStyle name="Normal 3 55" xfId="1165"/>
    <cellStyle name="Normal 3 56" xfId="1166"/>
    <cellStyle name="Normal 3 57" xfId="1167"/>
    <cellStyle name="Normal 3 58" xfId="1168"/>
    <cellStyle name="Normal 3 59" xfId="1169"/>
    <cellStyle name="Normal 3 6" xfId="1170"/>
    <cellStyle name="Normal 3 60" xfId="1171"/>
    <cellStyle name="Normal 3 61" xfId="1172"/>
    <cellStyle name="Normal 3 62" xfId="1173"/>
    <cellStyle name="Normal 3 63" xfId="1174"/>
    <cellStyle name="Normal 3 64" xfId="1175"/>
    <cellStyle name="Normal 3 65" xfId="1176"/>
    <cellStyle name="Normal 3 66" xfId="1177"/>
    <cellStyle name="Normal 3 67" xfId="1178"/>
    <cellStyle name="Normal 3 68" xfId="1179"/>
    <cellStyle name="Normal 3 69" xfId="1180"/>
    <cellStyle name="Normal 3 7" xfId="1181"/>
    <cellStyle name="Normal 3 70" xfId="1182"/>
    <cellStyle name="Normal 3 71" xfId="1183"/>
    <cellStyle name="Normal 3 72" xfId="1184"/>
    <cellStyle name="Normal 3 8" xfId="1185"/>
    <cellStyle name="Normal 3 9" xfId="1186"/>
    <cellStyle name="Normal 30" xfId="1187"/>
    <cellStyle name="Normal 30 2" xfId="1188"/>
    <cellStyle name="Normal 30 3" xfId="1189"/>
    <cellStyle name="Normal 31" xfId="1190"/>
    <cellStyle name="Normal 31 2" xfId="1191"/>
    <cellStyle name="Normal 31 3" xfId="1192"/>
    <cellStyle name="Normal 32" xfId="1193"/>
    <cellStyle name="Normal 32 2" xfId="1194"/>
    <cellStyle name="Normal 32 3" xfId="1195"/>
    <cellStyle name="Normal 33" xfId="1196"/>
    <cellStyle name="Normal 34" xfId="1197"/>
    <cellStyle name="Normal 35" xfId="1198"/>
    <cellStyle name="Normal 36" xfId="1199"/>
    <cellStyle name="Normal 37" xfId="1200"/>
    <cellStyle name="Normal 38" xfId="1201"/>
    <cellStyle name="Normal 39" xfId="1202"/>
    <cellStyle name="Normal 4" xfId="1203"/>
    <cellStyle name="Normal 4 10" xfId="1204"/>
    <cellStyle name="Normal 4 11" xfId="1205"/>
    <cellStyle name="Normal 4 12" xfId="1206"/>
    <cellStyle name="Normal 4 13" xfId="1207"/>
    <cellStyle name="Normal 4 14" xfId="1208"/>
    <cellStyle name="Normal 4 15" xfId="1209"/>
    <cellStyle name="Normal 4 16" xfId="1210"/>
    <cellStyle name="Normal 4 17" xfId="1211"/>
    <cellStyle name="Normal 4 18" xfId="1212"/>
    <cellStyle name="Normal 4 19" xfId="1213"/>
    <cellStyle name="Normal 4 2" xfId="1214"/>
    <cellStyle name="Normal 4 20" xfId="1215"/>
    <cellStyle name="Normal 4 21" xfId="1216"/>
    <cellStyle name="Normal 4 22" xfId="1217"/>
    <cellStyle name="Normal 4 23" xfId="1218"/>
    <cellStyle name="Normal 4 24" xfId="1219"/>
    <cellStyle name="Normal 4 25" xfId="1220"/>
    <cellStyle name="Normal 4 26" xfId="1221"/>
    <cellStyle name="Normal 4 27" xfId="1222"/>
    <cellStyle name="Normal 4 28" xfId="1223"/>
    <cellStyle name="Normal 4 29" xfId="1224"/>
    <cellStyle name="Normal 4 3" xfId="1225"/>
    <cellStyle name="Normal 4 30" xfId="1226"/>
    <cellStyle name="Normal 4 31" xfId="1227"/>
    <cellStyle name="Normal 4 32" xfId="1228"/>
    <cellStyle name="Normal 4 33" xfId="1229"/>
    <cellStyle name="Normal 4 34" xfId="1230"/>
    <cellStyle name="Normal 4 35" xfId="1231"/>
    <cellStyle name="Normal 4 36" xfId="1232"/>
    <cellStyle name="Normal 4 37" xfId="1233"/>
    <cellStyle name="Normal 4 38" xfId="1234"/>
    <cellStyle name="Normal 4 39" xfId="1235"/>
    <cellStyle name="Normal 4 4" xfId="1236"/>
    <cellStyle name="Normal 4 40" xfId="1237"/>
    <cellStyle name="Normal 4 41" xfId="1238"/>
    <cellStyle name="Normal 4 42" xfId="1239"/>
    <cellStyle name="Normal 4 43" xfId="1240"/>
    <cellStyle name="Normal 4 44" xfId="1241"/>
    <cellStyle name="Normal 4 45" xfId="1242"/>
    <cellStyle name="Normal 4 46" xfId="1243"/>
    <cellStyle name="Normal 4 47" xfId="1244"/>
    <cellStyle name="Normal 4 48" xfId="1245"/>
    <cellStyle name="Normal 4 49" xfId="1246"/>
    <cellStyle name="Normal 4 5" xfId="1247"/>
    <cellStyle name="Normal 4 50" xfId="1248"/>
    <cellStyle name="Normal 4 51" xfId="1249"/>
    <cellStyle name="Normal 4 52" xfId="1250"/>
    <cellStyle name="Normal 4 53" xfId="1251"/>
    <cellStyle name="Normal 4 54" xfId="1252"/>
    <cellStyle name="Normal 4 55" xfId="1253"/>
    <cellStyle name="Normal 4 56" xfId="1254"/>
    <cellStyle name="Normal 4 57" xfId="1255"/>
    <cellStyle name="Normal 4 58" xfId="1256"/>
    <cellStyle name="Normal 4 59" xfId="1257"/>
    <cellStyle name="Normal 4 6" xfId="1258"/>
    <cellStyle name="Normal 4 60" xfId="1259"/>
    <cellStyle name="Normal 4 61" xfId="1260"/>
    <cellStyle name="Normal 4 62" xfId="1261"/>
    <cellStyle name="Normal 4 63" xfId="1262"/>
    <cellStyle name="Normal 4 64" xfId="1263"/>
    <cellStyle name="Normal 4 7" xfId="1264"/>
    <cellStyle name="Normal 4 8" xfId="1265"/>
    <cellStyle name="Normal 4 9" xfId="1266"/>
    <cellStyle name="Normal 40" xfId="1267"/>
    <cellStyle name="Normal 5" xfId="1268"/>
    <cellStyle name="Normal 5 10" xfId="1269"/>
    <cellStyle name="Normal 5 11" xfId="1270"/>
    <cellStyle name="Normal 5 12" xfId="1271"/>
    <cellStyle name="Normal 5 13" xfId="1272"/>
    <cellStyle name="Normal 5 14" xfId="1273"/>
    <cellStyle name="Normal 5 15" xfId="1274"/>
    <cellStyle name="Normal 5 16" xfId="1275"/>
    <cellStyle name="Normal 5 17" xfId="1276"/>
    <cellStyle name="Normal 5 18" xfId="1277"/>
    <cellStyle name="Normal 5 19" xfId="1278"/>
    <cellStyle name="Normal 5 2" xfId="1279"/>
    <cellStyle name="Normal 5 20" xfId="1280"/>
    <cellStyle name="Normal 5 21" xfId="1281"/>
    <cellStyle name="Normal 5 22" xfId="1282"/>
    <cellStyle name="Normal 5 23" xfId="1283"/>
    <cellStyle name="Normal 5 24" xfId="1284"/>
    <cellStyle name="Normal 5 25" xfId="1285"/>
    <cellStyle name="Normal 5 26" xfId="1286"/>
    <cellStyle name="Normal 5 27" xfId="1287"/>
    <cellStyle name="Normal 5 28" xfId="1288"/>
    <cellStyle name="Normal 5 29" xfId="1289"/>
    <cellStyle name="Normal 5 3" xfId="1290"/>
    <cellStyle name="Normal 5 30" xfId="1291"/>
    <cellStyle name="Normal 5 31" xfId="1292"/>
    <cellStyle name="Normal 5 32" xfId="1293"/>
    <cellStyle name="Normal 5 33" xfId="1294"/>
    <cellStyle name="Normal 5 34" xfId="1295"/>
    <cellStyle name="Normal 5 35" xfId="1296"/>
    <cellStyle name="Normal 5 36" xfId="1297"/>
    <cellStyle name="Normal 5 37" xfId="1298"/>
    <cellStyle name="Normal 5 38" xfId="1299"/>
    <cellStyle name="Normal 5 39" xfId="1300"/>
    <cellStyle name="Normal 5 4" xfId="1301"/>
    <cellStyle name="Normal 5 40" xfId="1302"/>
    <cellStyle name="Normal 5 41" xfId="1303"/>
    <cellStyle name="Normal 5 42" xfId="1304"/>
    <cellStyle name="Normal 5 43" xfId="1305"/>
    <cellStyle name="Normal 5 44" xfId="1306"/>
    <cellStyle name="Normal 5 45" xfId="1307"/>
    <cellStyle name="Normal 5 46" xfId="1308"/>
    <cellStyle name="Normal 5 47" xfId="1309"/>
    <cellStyle name="Normal 5 48" xfId="1310"/>
    <cellStyle name="Normal 5 49" xfId="1311"/>
    <cellStyle name="Normal 5 5" xfId="1312"/>
    <cellStyle name="Normal 5 50" xfId="1313"/>
    <cellStyle name="Normal 5 51" xfId="1314"/>
    <cellStyle name="Normal 5 52" xfId="1315"/>
    <cellStyle name="Normal 5 53" xfId="1316"/>
    <cellStyle name="Normal 5 54" xfId="1317"/>
    <cellStyle name="Normal 5 55" xfId="1318"/>
    <cellStyle name="Normal 5 56" xfId="1319"/>
    <cellStyle name="Normal 5 57" xfId="1320"/>
    <cellStyle name="Normal 5 58" xfId="1321"/>
    <cellStyle name="Normal 5 59" xfId="1322"/>
    <cellStyle name="Normal 5 6" xfId="1323"/>
    <cellStyle name="Normal 5 60" xfId="1324"/>
    <cellStyle name="Normal 5 61" xfId="1325"/>
    <cellStyle name="Normal 5 62" xfId="1326"/>
    <cellStyle name="Normal 5 63" xfId="1327"/>
    <cellStyle name="Normal 5 64" xfId="1328"/>
    <cellStyle name="Normal 5 7" xfId="1329"/>
    <cellStyle name="Normal 5 8" xfId="1330"/>
    <cellStyle name="Normal 5 9" xfId="1331"/>
    <cellStyle name="Normal 6" xfId="1332"/>
    <cellStyle name="Normal 6 2" xfId="1333"/>
    <cellStyle name="Normal 6 3" xfId="1334"/>
    <cellStyle name="Normal 6 4" xfId="1335"/>
    <cellStyle name="Normal 7" xfId="1336"/>
    <cellStyle name="Normal 7 2" xfId="1337"/>
    <cellStyle name="Normal 7 3" xfId="1338"/>
    <cellStyle name="Normal 7 4" xfId="1339"/>
    <cellStyle name="Normal 8" xfId="1340"/>
    <cellStyle name="Normal 8 2" xfId="1341"/>
    <cellStyle name="Normal 8 3" xfId="1342"/>
    <cellStyle name="Normal 8 4" xfId="1343"/>
    <cellStyle name="Normal 9" xfId="1344"/>
    <cellStyle name="Normal 9 2" xfId="1345"/>
    <cellStyle name="Normal 9 3" xfId="1346"/>
    <cellStyle name="Normal 9 4" xfId="13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19050</xdr:colOff>
      <xdr:row>0</xdr:row>
      <xdr:rowOff>66675</xdr:rowOff>
    </xdr:from>
    <xdr:to>
      <xdr:col>21</xdr:col>
      <xdr:colOff>971550</xdr:colOff>
      <xdr:row>2</xdr:row>
      <xdr:rowOff>9525</xdr:rowOff>
    </xdr:to>
    <xdr:pic>
      <xdr:nvPicPr>
        <xdr:cNvPr id="2" name="Picture 2" descr="GOBIERNO 1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6725" y="66675"/>
          <a:ext cx="95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9525</xdr:rowOff>
    </xdr:from>
    <xdr:to>
      <xdr:col>0</xdr:col>
      <xdr:colOff>1247775</xdr:colOff>
      <xdr:row>2</xdr:row>
      <xdr:rowOff>142875</xdr:rowOff>
    </xdr:to>
    <xdr:pic>
      <xdr:nvPicPr>
        <xdr:cNvPr id="3" name="Picture 3" descr="Logo DIF actualiz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1219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19050</xdr:colOff>
      <xdr:row>0</xdr:row>
      <xdr:rowOff>66675</xdr:rowOff>
    </xdr:from>
    <xdr:to>
      <xdr:col>21</xdr:col>
      <xdr:colOff>971550</xdr:colOff>
      <xdr:row>2</xdr:row>
      <xdr:rowOff>9525</xdr:rowOff>
    </xdr:to>
    <xdr:pic>
      <xdr:nvPicPr>
        <xdr:cNvPr id="4" name="Picture 2" descr="GOBIERNO 1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6725" y="66675"/>
          <a:ext cx="95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9525</xdr:rowOff>
    </xdr:from>
    <xdr:to>
      <xdr:col>0</xdr:col>
      <xdr:colOff>1247775</xdr:colOff>
      <xdr:row>2</xdr:row>
      <xdr:rowOff>142875</xdr:rowOff>
    </xdr:to>
    <xdr:pic>
      <xdr:nvPicPr>
        <xdr:cNvPr id="5" name="Picture 3" descr="Logo DIF actualiza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1219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5"/>
  <sheetViews>
    <sheetView showGridLines="0" tabSelected="1" zoomScale="75" zoomScaleNormal="85" workbookViewId="0">
      <selection sqref="A1:V1"/>
    </sheetView>
  </sheetViews>
  <sheetFormatPr baseColWidth="10" defaultColWidth="11.5703125" defaultRowHeight="14.25" x14ac:dyDescent="0.25"/>
  <cols>
    <col min="1" max="1" width="27.85546875" style="67" customWidth="1"/>
    <col min="2" max="2" width="16.42578125" style="7" bestFit="1" customWidth="1"/>
    <col min="3" max="3" width="0.7109375" style="7" customWidth="1"/>
    <col min="4" max="4" width="14.85546875" style="7" customWidth="1"/>
    <col min="5" max="5" width="0.7109375" style="7" customWidth="1"/>
    <col min="6" max="6" width="13.140625" style="7" customWidth="1"/>
    <col min="7" max="7" width="0.85546875" style="7" customWidth="1"/>
    <col min="8" max="8" width="13.7109375" style="7" customWidth="1"/>
    <col min="9" max="9" width="0.7109375" style="7" customWidth="1"/>
    <col min="10" max="10" width="14.85546875" style="7" bestFit="1" customWidth="1"/>
    <col min="11" max="11" width="0.7109375" style="7" customWidth="1"/>
    <col min="12" max="12" width="16.28515625" style="7" bestFit="1" customWidth="1"/>
    <col min="13" max="13" width="0.7109375" style="7" customWidth="1"/>
    <col min="14" max="14" width="15.140625" style="7" bestFit="1" customWidth="1"/>
    <col min="15" max="15" width="0.7109375" style="7" customWidth="1"/>
    <col min="16" max="16" width="13.42578125" style="7" bestFit="1" customWidth="1"/>
    <col min="17" max="17" width="0.7109375" style="7" customWidth="1"/>
    <col min="18" max="18" width="14.42578125" style="7" customWidth="1"/>
    <col min="19" max="19" width="0.7109375" style="7" customWidth="1"/>
    <col min="20" max="20" width="14.42578125" style="7" customWidth="1"/>
    <col min="21" max="21" width="0.7109375" style="7" customWidth="1"/>
    <col min="22" max="22" width="16.140625" style="7" customWidth="1"/>
    <col min="23" max="23" width="15.85546875" style="7" bestFit="1" customWidth="1"/>
    <col min="24" max="24" width="14.42578125" style="2" bestFit="1" customWidth="1"/>
    <col min="25" max="25" width="15.42578125" style="2" customWidth="1"/>
    <col min="26" max="26" width="15" style="2" bestFit="1" customWidth="1"/>
    <col min="27" max="16384" width="11.5703125" style="2"/>
  </cols>
  <sheetData>
    <row r="1" spans="1:23" ht="20.25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1"/>
    </row>
    <row r="2" spans="1:23" ht="20.25" x14ac:dyDescent="0.25">
      <c r="A2" s="82" t="s">
        <v>25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3"/>
    </row>
    <row r="3" spans="1:23" ht="15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4"/>
    </row>
    <row r="4" spans="1:23" ht="9.7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U4" s="6"/>
      <c r="V4" s="6"/>
      <c r="W4" s="6"/>
    </row>
    <row r="5" spans="1:23" ht="16.5" x14ac:dyDescent="0.25">
      <c r="A5" s="8" t="s">
        <v>1</v>
      </c>
      <c r="B5" s="9"/>
      <c r="C5" s="4"/>
      <c r="D5" s="9"/>
      <c r="E5" s="4"/>
      <c r="F5" s="9"/>
      <c r="G5" s="4"/>
      <c r="H5" s="9"/>
      <c r="I5" s="4"/>
      <c r="J5" s="9"/>
      <c r="K5" s="4"/>
      <c r="L5" s="84"/>
      <c r="M5" s="84"/>
      <c r="N5" s="84"/>
      <c r="O5" s="4"/>
      <c r="P5" s="4"/>
      <c r="Q5" s="4"/>
      <c r="R5" s="4"/>
      <c r="S5" s="4"/>
      <c r="U5" s="4"/>
      <c r="V5" s="10">
        <v>40974</v>
      </c>
      <c r="W5" s="4"/>
    </row>
    <row r="6" spans="1:23" s="12" customFormat="1" ht="17.25" customHeight="1" x14ac:dyDescent="0.25">
      <c r="A6" s="85"/>
      <c r="B6" s="86" t="s">
        <v>13</v>
      </c>
      <c r="C6" s="11"/>
      <c r="D6" s="86" t="s">
        <v>6</v>
      </c>
      <c r="E6" s="11"/>
      <c r="F6" s="86" t="s">
        <v>22</v>
      </c>
      <c r="G6" s="11"/>
      <c r="H6" s="86" t="s">
        <v>14</v>
      </c>
      <c r="I6" s="11"/>
      <c r="J6" s="86" t="s">
        <v>2</v>
      </c>
      <c r="K6" s="11"/>
      <c r="L6" s="86" t="s">
        <v>3</v>
      </c>
      <c r="M6" s="11"/>
      <c r="N6" s="86" t="s">
        <v>15</v>
      </c>
      <c r="O6" s="11"/>
      <c r="P6" s="86" t="s">
        <v>4</v>
      </c>
      <c r="Q6" s="11"/>
      <c r="R6" s="86" t="s">
        <v>16</v>
      </c>
      <c r="S6" s="11"/>
      <c r="T6" s="86" t="s">
        <v>26</v>
      </c>
      <c r="U6" s="11"/>
      <c r="V6" s="86" t="s">
        <v>5</v>
      </c>
      <c r="W6" s="87"/>
    </row>
    <row r="7" spans="1:23" s="12" customFormat="1" ht="17.25" customHeight="1" x14ac:dyDescent="0.25">
      <c r="A7" s="85"/>
      <c r="B7" s="86"/>
      <c r="C7" s="11"/>
      <c r="D7" s="86"/>
      <c r="E7" s="11"/>
      <c r="F7" s="86"/>
      <c r="G7" s="11"/>
      <c r="H7" s="86"/>
      <c r="I7" s="11"/>
      <c r="J7" s="86"/>
      <c r="K7" s="11"/>
      <c r="L7" s="86"/>
      <c r="M7" s="11"/>
      <c r="N7" s="86"/>
      <c r="O7" s="11"/>
      <c r="P7" s="86"/>
      <c r="Q7" s="11"/>
      <c r="R7" s="86"/>
      <c r="S7" s="11"/>
      <c r="T7" s="86"/>
      <c r="U7" s="11"/>
      <c r="V7" s="86"/>
      <c r="W7" s="87"/>
    </row>
    <row r="8" spans="1:23" s="18" customFormat="1" ht="6" customHeight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5"/>
      <c r="Q8" s="15"/>
      <c r="R8" s="15"/>
      <c r="S8" s="15"/>
      <c r="T8" s="15"/>
      <c r="U8" s="15"/>
      <c r="V8" s="16"/>
      <c r="W8" s="17"/>
    </row>
    <row r="9" spans="1:23" ht="13.5" x14ac:dyDescent="0.25">
      <c r="A9" s="19" t="s">
        <v>17</v>
      </c>
      <c r="B9" s="20">
        <v>218710490</v>
      </c>
      <c r="C9" s="21"/>
      <c r="D9" s="21"/>
      <c r="E9" s="21"/>
      <c r="F9" s="21"/>
      <c r="G9" s="21"/>
      <c r="H9" s="21"/>
      <c r="I9" s="21"/>
      <c r="J9" s="21">
        <v>7408300</v>
      </c>
      <c r="K9" s="21"/>
      <c r="L9" s="22">
        <v>293075483</v>
      </c>
      <c r="M9" s="21"/>
      <c r="N9" s="22">
        <v>43226016.834800005</v>
      </c>
      <c r="O9" s="21"/>
      <c r="P9" s="22">
        <v>6794291.1299999999</v>
      </c>
      <c r="Q9" s="21"/>
      <c r="R9" s="21">
        <v>53391539.939999998</v>
      </c>
      <c r="S9" s="21"/>
      <c r="T9" s="21"/>
      <c r="U9" s="21"/>
      <c r="V9" s="23">
        <f>SUM(B9:U9)</f>
        <v>622606120.90479994</v>
      </c>
    </row>
    <row r="10" spans="1:23" ht="2.25" customHeight="1" x14ac:dyDescent="0.25">
      <c r="A10" s="19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5"/>
    </row>
    <row r="11" spans="1:23" ht="13.5" x14ac:dyDescent="0.25">
      <c r="A11" s="19" t="s">
        <v>18</v>
      </c>
      <c r="B11" s="20"/>
      <c r="C11" s="21"/>
      <c r="D11" s="21">
        <v>2249520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6">
        <v>-300000</v>
      </c>
      <c r="U11" s="21"/>
      <c r="V11" s="23">
        <f>SUM(B11:U11)</f>
        <v>1949520</v>
      </c>
    </row>
    <row r="12" spans="1:23" ht="2.25" customHeight="1" x14ac:dyDescent="0.25">
      <c r="A12" s="19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5"/>
    </row>
    <row r="13" spans="1:23" ht="13.5" x14ac:dyDescent="0.25">
      <c r="A13" s="27" t="s">
        <v>23</v>
      </c>
      <c r="B13" s="20"/>
      <c r="C13" s="21"/>
      <c r="D13" s="21"/>
      <c r="E13" s="21"/>
      <c r="F13" s="21"/>
      <c r="G13" s="21"/>
      <c r="H13" s="21">
        <f>25000000</f>
        <v>25000000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>
        <v>41960249</v>
      </c>
      <c r="U13" s="21"/>
      <c r="V13" s="23">
        <f>SUM(B13:U13)</f>
        <v>66960249</v>
      </c>
    </row>
    <row r="14" spans="1:23" ht="6" customHeight="1" x14ac:dyDescent="0.25">
      <c r="A14" s="27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5"/>
    </row>
    <row r="15" spans="1:23" ht="13.5" x14ac:dyDescent="0.25">
      <c r="A15" s="19" t="s">
        <v>19</v>
      </c>
      <c r="B15" s="20"/>
      <c r="C15" s="21"/>
      <c r="D15" s="21"/>
      <c r="E15" s="21"/>
      <c r="F15" s="21">
        <v>15450000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>
        <v>2135867</v>
      </c>
      <c r="U15" s="21"/>
      <c r="V15" s="23">
        <f>SUM(B15:U15)</f>
        <v>17585867</v>
      </c>
    </row>
    <row r="16" spans="1:23" ht="6" customHeight="1" x14ac:dyDescent="0.25">
      <c r="A16" s="19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5"/>
    </row>
    <row r="17" spans="1:22" ht="13.5" x14ac:dyDescent="0.25">
      <c r="A17" s="27" t="s">
        <v>27</v>
      </c>
      <c r="B17" s="20"/>
      <c r="C17" s="21"/>
      <c r="D17" s="21"/>
      <c r="E17" s="21"/>
      <c r="F17" s="21"/>
      <c r="G17" s="21"/>
      <c r="H17" s="21">
        <f>26500000</f>
        <v>26500000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v>44115521</v>
      </c>
      <c r="U17" s="21"/>
      <c r="V17" s="23">
        <f>SUM(B17:U17)</f>
        <v>70615521</v>
      </c>
    </row>
    <row r="18" spans="1:22" ht="5.25" customHeight="1" x14ac:dyDescent="0.25">
      <c r="A18" s="19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8"/>
    </row>
    <row r="19" spans="1:22" ht="16.5" customHeight="1" x14ac:dyDescent="0.25">
      <c r="A19" s="19" t="s">
        <v>2</v>
      </c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>
        <v>504358</v>
      </c>
      <c r="U19" s="21"/>
      <c r="V19" s="23">
        <f>SUM(B19:U19)</f>
        <v>504358</v>
      </c>
    </row>
    <row r="20" spans="1:22" ht="5.25" customHeight="1" x14ac:dyDescent="0.25">
      <c r="A20" s="19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5"/>
    </row>
    <row r="21" spans="1:22" ht="16.5" customHeight="1" x14ac:dyDescent="0.25">
      <c r="A21" s="19" t="s">
        <v>20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>
        <v>2990102</v>
      </c>
      <c r="U21" s="21"/>
      <c r="V21" s="23">
        <f>SUM(B21:U21)</f>
        <v>2990102</v>
      </c>
    </row>
    <row r="22" spans="1:22" ht="5.25" customHeight="1" x14ac:dyDescent="0.25">
      <c r="A22" s="19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9"/>
    </row>
    <row r="23" spans="1:22" ht="19.5" customHeight="1" x14ac:dyDescent="0.25">
      <c r="A23" s="19" t="s">
        <v>21</v>
      </c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>
        <v>131196</v>
      </c>
      <c r="U23" s="21"/>
      <c r="V23" s="23">
        <f>SUM(B23:U23)</f>
        <v>131196</v>
      </c>
    </row>
    <row r="24" spans="1:22" ht="5.25" customHeight="1" x14ac:dyDescent="0.25">
      <c r="A24" s="19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9"/>
    </row>
    <row r="25" spans="1:22" ht="19.5" customHeight="1" x14ac:dyDescent="0.25">
      <c r="A25" s="19" t="s">
        <v>28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6">
        <v>-3204450</v>
      </c>
      <c r="U25" s="21"/>
      <c r="V25" s="23">
        <f>SUM(B25:U25)</f>
        <v>-3204450</v>
      </c>
    </row>
    <row r="26" spans="1:22" ht="5.25" customHeight="1" x14ac:dyDescent="0.25">
      <c r="A26" s="19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9"/>
    </row>
    <row r="27" spans="1:22" ht="25.5" customHeight="1" x14ac:dyDescent="0.25">
      <c r="A27" s="19" t="s">
        <v>29</v>
      </c>
      <c r="B27" s="20">
        <v>6561410</v>
      </c>
      <c r="C27" s="21"/>
      <c r="D27" s="21">
        <v>67580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3">
        <f>SUM(B27:U27)</f>
        <v>6628990</v>
      </c>
    </row>
    <row r="28" spans="1:22" ht="5.25" customHeight="1" x14ac:dyDescent="0.25">
      <c r="A28" s="19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9"/>
    </row>
    <row r="29" spans="1:22" ht="19.5" customHeight="1" x14ac:dyDescent="0.25">
      <c r="A29" s="19" t="s">
        <v>30</v>
      </c>
      <c r="B29" s="30">
        <f t="shared" ref="B29:V29" si="0">SUM(B9:B27)</f>
        <v>225271900</v>
      </c>
      <c r="C29" s="31">
        <f t="shared" si="0"/>
        <v>0</v>
      </c>
      <c r="D29" s="31">
        <f t="shared" si="0"/>
        <v>2317100</v>
      </c>
      <c r="E29" s="31">
        <f t="shared" si="0"/>
        <v>0</v>
      </c>
      <c r="F29" s="31">
        <f t="shared" si="0"/>
        <v>15450000</v>
      </c>
      <c r="G29" s="31">
        <f t="shared" si="0"/>
        <v>0</v>
      </c>
      <c r="H29" s="31">
        <f t="shared" si="0"/>
        <v>51500000</v>
      </c>
      <c r="I29" s="31">
        <f t="shared" si="0"/>
        <v>0</v>
      </c>
      <c r="J29" s="31">
        <f t="shared" si="0"/>
        <v>7408300</v>
      </c>
      <c r="K29" s="31">
        <f t="shared" si="0"/>
        <v>0</v>
      </c>
      <c r="L29" s="31">
        <f t="shared" si="0"/>
        <v>293075483</v>
      </c>
      <c r="M29" s="31">
        <f t="shared" si="0"/>
        <v>0</v>
      </c>
      <c r="N29" s="31">
        <f t="shared" si="0"/>
        <v>43226016.834800005</v>
      </c>
      <c r="O29" s="31">
        <f t="shared" si="0"/>
        <v>0</v>
      </c>
      <c r="P29" s="31">
        <f t="shared" si="0"/>
        <v>6794291.1299999999</v>
      </c>
      <c r="Q29" s="31">
        <f t="shared" si="0"/>
        <v>0</v>
      </c>
      <c r="R29" s="31">
        <f t="shared" si="0"/>
        <v>53391539.939999998</v>
      </c>
      <c r="S29" s="31">
        <f t="shared" si="0"/>
        <v>0</v>
      </c>
      <c r="T29" s="31">
        <f t="shared" si="0"/>
        <v>88332843</v>
      </c>
      <c r="U29" s="31">
        <f t="shared" si="0"/>
        <v>0</v>
      </c>
      <c r="V29" s="23">
        <f t="shared" si="0"/>
        <v>786767473.90479994</v>
      </c>
    </row>
    <row r="30" spans="1:22" ht="13.5" customHeight="1" x14ac:dyDescent="0.25">
      <c r="A30" s="32" t="s">
        <v>31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4"/>
    </row>
    <row r="31" spans="1:22" ht="13.5" x14ac:dyDescent="0.25">
      <c r="A31" s="19" t="s">
        <v>32</v>
      </c>
      <c r="B31" s="20">
        <v>2200000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3">
        <f>SUM(B31:U31)</f>
        <v>2200000</v>
      </c>
    </row>
    <row r="32" spans="1:22" ht="5.25" customHeight="1" x14ac:dyDescent="0.25">
      <c r="A32" s="19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9"/>
    </row>
    <row r="33" spans="1:22" ht="15" customHeight="1" x14ac:dyDescent="0.25">
      <c r="A33" s="19" t="s">
        <v>33</v>
      </c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>
        <v>341522.92</v>
      </c>
      <c r="S33" s="21"/>
      <c r="T33" s="21">
        <v>4084800</v>
      </c>
      <c r="U33" s="21"/>
      <c r="V33" s="23">
        <f>SUM(B33:U33)</f>
        <v>4426322.92</v>
      </c>
    </row>
    <row r="34" spans="1:22" ht="5.25" customHeight="1" x14ac:dyDescent="0.25">
      <c r="A34" s="19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31"/>
    </row>
    <row r="35" spans="1:22" ht="21" customHeight="1" x14ac:dyDescent="0.25">
      <c r="A35" s="19" t="s">
        <v>34</v>
      </c>
      <c r="B35" s="20"/>
      <c r="C35" s="21"/>
      <c r="D35" s="21"/>
      <c r="E35" s="21"/>
      <c r="F35" s="21"/>
      <c r="G35" s="21"/>
      <c r="H35" s="21">
        <v>10575070.060000001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3">
        <f>SUM(B35:U35)</f>
        <v>10575070.060000001</v>
      </c>
    </row>
    <row r="36" spans="1:22" ht="5.25" customHeight="1" x14ac:dyDescent="0.25">
      <c r="A36" s="19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31"/>
    </row>
    <row r="37" spans="1:22" ht="27" customHeight="1" x14ac:dyDescent="0.25">
      <c r="A37" s="19" t="s">
        <v>35</v>
      </c>
      <c r="B37" s="20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>
        <v>250000</v>
      </c>
      <c r="Q37" s="21"/>
      <c r="R37" s="21"/>
      <c r="S37" s="21"/>
      <c r="T37" s="21"/>
      <c r="U37" s="21"/>
      <c r="V37" s="23">
        <f>SUM(B37:U37)</f>
        <v>250000</v>
      </c>
    </row>
    <row r="38" spans="1:22" ht="5.25" customHeight="1" x14ac:dyDescent="0.25">
      <c r="A38" s="19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31"/>
    </row>
    <row r="39" spans="1:22" ht="22.5" customHeight="1" x14ac:dyDescent="0.25">
      <c r="A39" s="19" t="s">
        <v>36</v>
      </c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>
        <v>77400</v>
      </c>
      <c r="S39" s="21"/>
      <c r="T39" s="21"/>
      <c r="U39" s="21"/>
      <c r="V39" s="23">
        <f>SUM(B39:U39)</f>
        <v>77400</v>
      </c>
    </row>
    <row r="40" spans="1:22" ht="5.25" customHeight="1" x14ac:dyDescent="0.25">
      <c r="A40" s="19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31"/>
    </row>
    <row r="41" spans="1:22" ht="13.5" x14ac:dyDescent="0.25">
      <c r="A41" s="19" t="s">
        <v>37</v>
      </c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>
        <f>227200+77000</f>
        <v>304200</v>
      </c>
      <c r="S41" s="21"/>
      <c r="T41" s="21"/>
      <c r="U41" s="21"/>
      <c r="V41" s="23">
        <f>SUM(B41:U41)</f>
        <v>304200</v>
      </c>
    </row>
    <row r="42" spans="1:22" ht="5.25" customHeight="1" x14ac:dyDescent="0.25">
      <c r="A42" s="19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31"/>
    </row>
    <row r="43" spans="1:22" ht="21.75" customHeight="1" x14ac:dyDescent="0.25">
      <c r="A43" s="19" t="s">
        <v>38</v>
      </c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>
        <v>475678</v>
      </c>
      <c r="S43" s="21"/>
      <c r="T43" s="21"/>
      <c r="U43" s="21"/>
      <c r="V43" s="23">
        <f>SUM(B43:U43)</f>
        <v>475678</v>
      </c>
    </row>
    <row r="44" spans="1:22" ht="6" customHeight="1" x14ac:dyDescent="0.25">
      <c r="A44" s="1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31"/>
    </row>
    <row r="45" spans="1:22" ht="23.25" customHeight="1" x14ac:dyDescent="0.25">
      <c r="A45" s="19" t="s">
        <v>39</v>
      </c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>
        <v>1000000</v>
      </c>
      <c r="Q45" s="21"/>
      <c r="R45" s="21"/>
      <c r="S45" s="21"/>
      <c r="T45" s="21"/>
      <c r="U45" s="21"/>
      <c r="V45" s="23">
        <f>SUM(B45:U45)</f>
        <v>1000000</v>
      </c>
    </row>
    <row r="46" spans="1:22" ht="6" customHeight="1" x14ac:dyDescent="0.25">
      <c r="A46" s="1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31"/>
    </row>
    <row r="47" spans="1:22" ht="13.5" x14ac:dyDescent="0.25">
      <c r="A47" s="19" t="s">
        <v>40</v>
      </c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>
        <v>99662</v>
      </c>
      <c r="S47" s="21"/>
      <c r="T47" s="21"/>
      <c r="U47" s="21"/>
      <c r="V47" s="23">
        <f>SUM(B47:U47)</f>
        <v>99662</v>
      </c>
    </row>
    <row r="48" spans="1:22" ht="5.25" customHeight="1" x14ac:dyDescent="0.25">
      <c r="A48" s="1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31"/>
    </row>
    <row r="49" spans="1:26" ht="13.5" x14ac:dyDescent="0.25">
      <c r="A49" s="19" t="s">
        <v>41</v>
      </c>
      <c r="B49" s="20"/>
      <c r="C49" s="21"/>
      <c r="D49" s="21"/>
      <c r="E49" s="21"/>
      <c r="F49" s="21"/>
      <c r="G49" s="21"/>
      <c r="H49" s="21">
        <v>22777656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3">
        <f>SUM(B49:U49)</f>
        <v>22777656</v>
      </c>
    </row>
    <row r="50" spans="1:26" ht="4.5" customHeight="1" x14ac:dyDescent="0.25">
      <c r="A50" s="19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31"/>
    </row>
    <row r="51" spans="1:26" ht="21" customHeight="1" x14ac:dyDescent="0.25">
      <c r="A51" s="19" t="s">
        <v>42</v>
      </c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>
        <f>509827.99+499000</f>
        <v>1008827.99</v>
      </c>
      <c r="Q51" s="21"/>
      <c r="R51" s="21"/>
      <c r="S51" s="21"/>
      <c r="T51" s="21"/>
      <c r="U51" s="21"/>
      <c r="V51" s="23">
        <f>SUM(B51:U51)</f>
        <v>1008827.99</v>
      </c>
    </row>
    <row r="52" spans="1:26" ht="6" customHeight="1" x14ac:dyDescent="0.25">
      <c r="A52" s="19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1"/>
    </row>
    <row r="53" spans="1:26" ht="22.5" customHeight="1" x14ac:dyDescent="0.25">
      <c r="A53" s="35" t="s">
        <v>43</v>
      </c>
      <c r="B53" s="30">
        <f t="shared" ref="B53:V53" si="1">SUM(B29:B51)</f>
        <v>227471900</v>
      </c>
      <c r="C53" s="31">
        <f t="shared" si="1"/>
        <v>0</v>
      </c>
      <c r="D53" s="31">
        <f t="shared" si="1"/>
        <v>2317100</v>
      </c>
      <c r="E53" s="31">
        <f t="shared" si="1"/>
        <v>0</v>
      </c>
      <c r="F53" s="31">
        <f t="shared" si="1"/>
        <v>15450000</v>
      </c>
      <c r="G53" s="31">
        <f t="shared" si="1"/>
        <v>0</v>
      </c>
      <c r="H53" s="31">
        <f t="shared" si="1"/>
        <v>84852726.060000002</v>
      </c>
      <c r="I53" s="31">
        <f t="shared" si="1"/>
        <v>0</v>
      </c>
      <c r="J53" s="31">
        <f t="shared" si="1"/>
        <v>7408300</v>
      </c>
      <c r="K53" s="31">
        <f t="shared" si="1"/>
        <v>0</v>
      </c>
      <c r="L53" s="31">
        <f t="shared" si="1"/>
        <v>293075483</v>
      </c>
      <c r="M53" s="31">
        <f t="shared" si="1"/>
        <v>0</v>
      </c>
      <c r="N53" s="31">
        <f t="shared" si="1"/>
        <v>43226016.834800005</v>
      </c>
      <c r="O53" s="31">
        <f t="shared" si="1"/>
        <v>0</v>
      </c>
      <c r="P53" s="31">
        <f t="shared" si="1"/>
        <v>9053119.1199999992</v>
      </c>
      <c r="Q53" s="31">
        <f t="shared" si="1"/>
        <v>0</v>
      </c>
      <c r="R53" s="31">
        <f t="shared" si="1"/>
        <v>54690002.859999999</v>
      </c>
      <c r="S53" s="31">
        <f t="shared" si="1"/>
        <v>0</v>
      </c>
      <c r="T53" s="31">
        <f t="shared" si="1"/>
        <v>92417643</v>
      </c>
      <c r="U53" s="31">
        <f t="shared" si="1"/>
        <v>0</v>
      </c>
      <c r="V53" s="23">
        <f t="shared" si="1"/>
        <v>829962290.87479985</v>
      </c>
      <c r="Y53" s="7"/>
    </row>
    <row r="54" spans="1:26" ht="8.25" customHeight="1" x14ac:dyDescent="0.25">
      <c r="A54" s="36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</row>
    <row r="55" spans="1:26" ht="13.5" x14ac:dyDescent="0.25">
      <c r="A55" s="35" t="s">
        <v>44</v>
      </c>
      <c r="B55" s="37"/>
      <c r="C55" s="38"/>
      <c r="D55" s="38"/>
      <c r="E55" s="38"/>
      <c r="F55" s="38"/>
      <c r="G55" s="38"/>
      <c r="H55" s="38">
        <v>3058004.94</v>
      </c>
      <c r="I55" s="38"/>
      <c r="J55" s="38"/>
      <c r="K55" s="38"/>
      <c r="L55" s="38">
        <v>1484685</v>
      </c>
      <c r="M55" s="38"/>
      <c r="N55" s="38"/>
      <c r="O55" s="38"/>
      <c r="P55" s="38">
        <v>961172.64</v>
      </c>
      <c r="Q55" s="38"/>
      <c r="R55" s="38">
        <f>2612615.39-315992.47</f>
        <v>2296622.92</v>
      </c>
      <c r="S55" s="38"/>
      <c r="T55" s="38"/>
      <c r="U55" s="38"/>
      <c r="V55" s="23">
        <f>SUM(B55:U55)</f>
        <v>7800485.4999999991</v>
      </c>
      <c r="X55" s="56"/>
    </row>
    <row r="56" spans="1:26" ht="8.25" customHeight="1" x14ac:dyDescent="0.25">
      <c r="A56" s="3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</row>
    <row r="57" spans="1:26" ht="13.5" x14ac:dyDescent="0.25">
      <c r="A57" s="35" t="s">
        <v>45</v>
      </c>
      <c r="B57" s="37"/>
      <c r="C57" s="38"/>
      <c r="D57" s="38"/>
      <c r="E57" s="38"/>
      <c r="F57" s="38"/>
      <c r="G57" s="38"/>
      <c r="H57" s="38">
        <v>5150000</v>
      </c>
      <c r="I57" s="38"/>
      <c r="J57" s="38">
        <v>19.96</v>
      </c>
      <c r="K57" s="38"/>
      <c r="L57" s="38"/>
      <c r="M57" s="38"/>
      <c r="N57" s="38"/>
      <c r="O57" s="38"/>
      <c r="P57" s="38">
        <v>1154839.8999999999</v>
      </c>
      <c r="Q57" s="38"/>
      <c r="R57" s="38">
        <f>10329618.77-298966</f>
        <v>10030652.77</v>
      </c>
      <c r="S57" s="38"/>
      <c r="T57" s="38"/>
      <c r="U57" s="38"/>
      <c r="V57" s="23">
        <f>SUM(B57:U57)</f>
        <v>16335512.629999999</v>
      </c>
    </row>
    <row r="58" spans="1:26" ht="8.25" customHeight="1" x14ac:dyDescent="0.25">
      <c r="A58" s="36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</row>
    <row r="59" spans="1:26" ht="20.25" customHeight="1" x14ac:dyDescent="0.25">
      <c r="A59" s="35" t="s">
        <v>46</v>
      </c>
      <c r="B59" s="37">
        <f t="shared" ref="B59:V59" si="2">B53+B55-B57</f>
        <v>227471900</v>
      </c>
      <c r="C59" s="38">
        <f t="shared" si="2"/>
        <v>0</v>
      </c>
      <c r="D59" s="38">
        <f t="shared" si="2"/>
        <v>2317100</v>
      </c>
      <c r="E59" s="38">
        <f t="shared" si="2"/>
        <v>0</v>
      </c>
      <c r="F59" s="38">
        <f t="shared" si="2"/>
        <v>15450000</v>
      </c>
      <c r="G59" s="38">
        <f t="shared" si="2"/>
        <v>0</v>
      </c>
      <c r="H59" s="38">
        <f t="shared" si="2"/>
        <v>82760731</v>
      </c>
      <c r="I59" s="38">
        <f t="shared" si="2"/>
        <v>0</v>
      </c>
      <c r="J59" s="38">
        <f t="shared" si="2"/>
        <v>7408280.04</v>
      </c>
      <c r="K59" s="38">
        <f t="shared" si="2"/>
        <v>0</v>
      </c>
      <c r="L59" s="38">
        <f t="shared" si="2"/>
        <v>294560168</v>
      </c>
      <c r="M59" s="38">
        <f t="shared" si="2"/>
        <v>0</v>
      </c>
      <c r="N59" s="38">
        <f t="shared" si="2"/>
        <v>43226016.834800005</v>
      </c>
      <c r="O59" s="38">
        <f t="shared" si="2"/>
        <v>0</v>
      </c>
      <c r="P59" s="38">
        <f t="shared" si="2"/>
        <v>8859451.8599999994</v>
      </c>
      <c r="Q59" s="38">
        <f t="shared" si="2"/>
        <v>0</v>
      </c>
      <c r="R59" s="38">
        <f t="shared" si="2"/>
        <v>46955973.010000005</v>
      </c>
      <c r="S59" s="38">
        <f t="shared" si="2"/>
        <v>0</v>
      </c>
      <c r="T59" s="38">
        <f t="shared" si="2"/>
        <v>92417643</v>
      </c>
      <c r="U59" s="38">
        <f t="shared" si="2"/>
        <v>0</v>
      </c>
      <c r="V59" s="39">
        <f t="shared" si="2"/>
        <v>821427263.74479985</v>
      </c>
    </row>
    <row r="60" spans="1:26" ht="14.25" customHeight="1" x14ac:dyDescent="0.25">
      <c r="A60" s="35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X60" s="56"/>
    </row>
    <row r="61" spans="1:26" s="42" customFormat="1" ht="11.25" customHeight="1" x14ac:dyDescent="0.25">
      <c r="A61" s="88" t="s">
        <v>7</v>
      </c>
      <c r="B61" s="88"/>
      <c r="C61" s="88"/>
      <c r="D61" s="88"/>
      <c r="E61" s="88"/>
      <c r="F61" s="88"/>
      <c r="G61" s="88"/>
      <c r="H61" s="88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1"/>
      <c r="X61" s="40"/>
    </row>
    <row r="62" spans="1:26" s="45" customFormat="1" ht="9.75" customHeight="1" x14ac:dyDescent="0.25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</row>
    <row r="63" spans="1:26" s="45" customFormat="1" ht="6.75" customHeight="1" thickBot="1" x14ac:dyDescent="0.3">
      <c r="A63" s="46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</row>
    <row r="64" spans="1:26" ht="15" thickBot="1" x14ac:dyDescent="0.25">
      <c r="A64" s="48" t="s">
        <v>47</v>
      </c>
      <c r="B64" s="49">
        <v>223120146.88999999</v>
      </c>
      <c r="C64" s="50"/>
      <c r="D64" s="50"/>
      <c r="E64" s="50"/>
      <c r="F64" s="51">
        <v>6306932.0599999996</v>
      </c>
      <c r="G64" s="50"/>
      <c r="H64" s="50">
        <f>342000+100000+100000</f>
        <v>542000</v>
      </c>
      <c r="I64" s="50"/>
      <c r="J64" s="50">
        <v>4287334.1620146502</v>
      </c>
      <c r="K64" s="50"/>
      <c r="L64" s="50"/>
      <c r="M64" s="50"/>
      <c r="N64" s="50"/>
      <c r="O64" s="50"/>
      <c r="P64" s="50">
        <f>48000+260000</f>
        <v>308000</v>
      </c>
      <c r="Q64" s="50"/>
      <c r="R64" s="50">
        <v>12361552.899999999</v>
      </c>
      <c r="S64" s="50"/>
      <c r="T64" s="50"/>
      <c r="U64" s="50"/>
      <c r="V64" s="52">
        <f>SUM(B64:U64)</f>
        <v>246925966.01201466</v>
      </c>
      <c r="W64" s="53"/>
      <c r="X64" s="7"/>
      <c r="Y64" s="7"/>
      <c r="Z64" s="54"/>
    </row>
    <row r="65" spans="1:32" ht="6.75" customHeight="1" thickBot="1" x14ac:dyDescent="0.3">
      <c r="A65" s="55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25"/>
      <c r="W65" s="57"/>
      <c r="X65" s="7"/>
      <c r="Z65" s="54"/>
    </row>
    <row r="66" spans="1:32" ht="15" thickBot="1" x14ac:dyDescent="0.25">
      <c r="A66" s="48" t="s">
        <v>8</v>
      </c>
      <c r="B66" s="58"/>
      <c r="C66" s="51"/>
      <c r="D66" s="51">
        <v>579563</v>
      </c>
      <c r="E66" s="51"/>
      <c r="F66" s="51">
        <f>1400771-285507.93</f>
        <v>1115263.07</v>
      </c>
      <c r="G66" s="51"/>
      <c r="H66" s="51">
        <f>1705100+816579.55</f>
        <v>2521679.5499999998</v>
      </c>
      <c r="I66" s="51"/>
      <c r="J66" s="50">
        <v>68839.992800000007</v>
      </c>
      <c r="K66" s="51"/>
      <c r="L66" s="51">
        <v>273572850</v>
      </c>
      <c r="M66" s="51"/>
      <c r="N66" s="51">
        <f>1100000+2550000</f>
        <v>3650000</v>
      </c>
      <c r="O66" s="51"/>
      <c r="P66" s="51">
        <v>56000</v>
      </c>
      <c r="Q66" s="51"/>
      <c r="R66" s="51">
        <f>3120596.48-816579.55-29827.91</f>
        <v>2274189.0199999996</v>
      </c>
      <c r="S66" s="51"/>
      <c r="T66" s="51">
        <v>396638.24</v>
      </c>
      <c r="U66" s="51"/>
      <c r="V66" s="52">
        <f>SUM(B66:U66)</f>
        <v>284235022.87279999</v>
      </c>
      <c r="W66" s="53"/>
      <c r="X66" s="7"/>
      <c r="Y66" s="7"/>
      <c r="Z66" s="54"/>
    </row>
    <row r="67" spans="1:32" ht="6.75" customHeight="1" thickBot="1" x14ac:dyDescent="0.3">
      <c r="A67" s="55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25"/>
      <c r="W67" s="57"/>
      <c r="X67" s="7"/>
      <c r="Z67" s="54"/>
    </row>
    <row r="68" spans="1:32" ht="15" thickBot="1" x14ac:dyDescent="0.25">
      <c r="A68" s="48" t="s">
        <v>9</v>
      </c>
      <c r="B68" s="58">
        <f>2193914.3+2157839</f>
        <v>4351753.3</v>
      </c>
      <c r="C68" s="51"/>
      <c r="D68" s="51">
        <v>1737537</v>
      </c>
      <c r="E68" s="51"/>
      <c r="F68" s="51">
        <f>6001581.4-(1700000+1760906.21)</f>
        <v>2540675.1900000004</v>
      </c>
      <c r="G68" s="51"/>
      <c r="H68" s="51">
        <f>2806500+2935065.77-92687.4-90000-2036139.32</f>
        <v>3522739.0499999989</v>
      </c>
      <c r="I68" s="51"/>
      <c r="J68" s="50">
        <v>650954.15</v>
      </c>
      <c r="K68" s="51"/>
      <c r="L68" s="51"/>
      <c r="M68" s="51"/>
      <c r="N68" s="51"/>
      <c r="O68" s="51"/>
      <c r="P68" s="51">
        <v>821500</v>
      </c>
      <c r="Q68" s="51"/>
      <c r="R68" s="51">
        <v>31429313.829999998</v>
      </c>
      <c r="S68" s="51"/>
      <c r="T68" s="51">
        <f>2135866.99591126+99662+597203.84+5779747.3+170282.97</f>
        <v>8782763.1059112605</v>
      </c>
      <c r="U68" s="51"/>
      <c r="V68" s="52">
        <f>SUM(B68:U68)</f>
        <v>53837235.625911258</v>
      </c>
      <c r="W68" s="53"/>
      <c r="X68" s="7"/>
      <c r="Y68" s="7"/>
      <c r="Z68" s="54"/>
    </row>
    <row r="69" spans="1:32" ht="6.75" customHeight="1" thickBot="1" x14ac:dyDescent="0.3">
      <c r="A69" s="55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25"/>
      <c r="W69" s="57"/>
      <c r="X69" s="7"/>
      <c r="Z69" s="54"/>
    </row>
    <row r="70" spans="1:32" ht="29.25" thickBot="1" x14ac:dyDescent="0.25">
      <c r="A70" s="55" t="s">
        <v>10</v>
      </c>
      <c r="B70" s="58"/>
      <c r="C70" s="51"/>
      <c r="D70" s="51"/>
      <c r="E70" s="51"/>
      <c r="F70" s="51">
        <v>711203</v>
      </c>
      <c r="G70" s="51"/>
      <c r="H70" s="51">
        <f>9003709.81+512140.58+51294.01</f>
        <v>9567144.4000000004</v>
      </c>
      <c r="I70" s="51"/>
      <c r="J70" s="50">
        <v>2225131</v>
      </c>
      <c r="K70" s="51"/>
      <c r="L70" s="51">
        <f>9108644-138918.76</f>
        <v>8969725.2400000002</v>
      </c>
      <c r="M70" s="51"/>
      <c r="N70" s="51">
        <f>43226017-(3650000.17+2549925.82)-45000</f>
        <v>36981091.009999998</v>
      </c>
      <c r="O70" s="51"/>
      <c r="P70" s="51">
        <f>7413452-134345</f>
        <v>7279107</v>
      </c>
      <c r="Q70" s="51"/>
      <c r="R70" s="51">
        <v>5982955.5800000001</v>
      </c>
      <c r="S70" s="51"/>
      <c r="T70" s="51">
        <v>83238241.61999999</v>
      </c>
      <c r="U70" s="51"/>
      <c r="V70" s="52">
        <f>SUM(B70:U70)</f>
        <v>154954598.84999999</v>
      </c>
      <c r="W70" s="53"/>
      <c r="X70" s="7"/>
      <c r="Y70" s="7"/>
      <c r="Z70" s="59"/>
      <c r="AA70" s="57"/>
      <c r="AB70" s="57"/>
      <c r="AC70" s="60"/>
      <c r="AD70" s="60"/>
      <c r="AE70" s="57"/>
      <c r="AF70" s="61"/>
    </row>
    <row r="71" spans="1:32" ht="6.75" customHeight="1" thickBot="1" x14ac:dyDescent="0.3">
      <c r="A71" s="55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25"/>
      <c r="W71" s="57"/>
      <c r="X71" s="7"/>
      <c r="Z71" s="54"/>
    </row>
    <row r="72" spans="1:32" ht="27.75" customHeight="1" thickBot="1" x14ac:dyDescent="0.25">
      <c r="A72" s="48" t="s">
        <v>11</v>
      </c>
      <c r="B72" s="58"/>
      <c r="C72" s="51"/>
      <c r="D72" s="51"/>
      <c r="E72" s="51"/>
      <c r="F72" s="51">
        <v>2220855</v>
      </c>
      <c r="G72" s="51"/>
      <c r="H72" s="51">
        <f>22483716+10400</f>
        <v>22494116</v>
      </c>
      <c r="I72" s="51"/>
      <c r="J72" s="50">
        <v>176020.72</v>
      </c>
      <c r="K72" s="51"/>
      <c r="L72" s="51"/>
      <c r="M72" s="51"/>
      <c r="N72" s="51"/>
      <c r="O72" s="51"/>
      <c r="P72" s="51">
        <v>394845</v>
      </c>
      <c r="Q72" s="51"/>
      <c r="R72" s="51">
        <v>3752307.85</v>
      </c>
      <c r="S72" s="51"/>
      <c r="T72" s="51"/>
      <c r="U72" s="51"/>
      <c r="V72" s="52">
        <f>SUM(B72:U72)</f>
        <v>29038144.57</v>
      </c>
      <c r="W72" s="53"/>
      <c r="X72" s="7"/>
      <c r="Y72" s="7"/>
      <c r="Z72" s="54"/>
    </row>
    <row r="73" spans="1:32" ht="6.75" customHeight="1" thickBot="1" x14ac:dyDescent="0.3">
      <c r="A73" s="62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5"/>
      <c r="W73" s="63"/>
      <c r="X73" s="7"/>
    </row>
    <row r="74" spans="1:32" thickBot="1" x14ac:dyDescent="0.3">
      <c r="A74" s="64" t="s">
        <v>12</v>
      </c>
      <c r="B74" s="65">
        <f>SUM(B64:B73)</f>
        <v>227471900.19</v>
      </c>
      <c r="C74" s="66"/>
      <c r="D74" s="66">
        <f>SUM(D64:D73)</f>
        <v>2317100</v>
      </c>
      <c r="E74" s="66"/>
      <c r="F74" s="66">
        <f>SUM(F64:F73)</f>
        <v>12894928.32</v>
      </c>
      <c r="G74" s="66"/>
      <c r="H74" s="66">
        <f>SUM(H64:H73)</f>
        <v>38647679</v>
      </c>
      <c r="I74" s="66"/>
      <c r="J74" s="66">
        <f>SUM(J64:J73)</f>
        <v>7408280.0248146504</v>
      </c>
      <c r="K74" s="66"/>
      <c r="L74" s="66">
        <f>SUM(L64:L73)</f>
        <v>282542575.24000001</v>
      </c>
      <c r="M74" s="66"/>
      <c r="N74" s="66">
        <f>SUM(N64:N73)</f>
        <v>40631091.009999998</v>
      </c>
      <c r="O74" s="66"/>
      <c r="P74" s="66">
        <f>SUM(P64:P73)</f>
        <v>8859452</v>
      </c>
      <c r="Q74" s="66"/>
      <c r="R74" s="66">
        <f>SUM(R64:R73)</f>
        <v>55800319.18</v>
      </c>
      <c r="S74" s="66">
        <f>SUM(S64:S73)</f>
        <v>0</v>
      </c>
      <c r="T74" s="66">
        <f>SUM(T64:T73)</f>
        <v>92417642.965911254</v>
      </c>
      <c r="U74" s="66">
        <f>SUM(U64:U73)</f>
        <v>0</v>
      </c>
      <c r="V74" s="52">
        <f>SUM(B74:U74)</f>
        <v>768990967.93072581</v>
      </c>
      <c r="W74" s="63"/>
      <c r="X74" s="7"/>
    </row>
    <row r="75" spans="1:32" ht="9" customHeight="1" thickBot="1" x14ac:dyDescent="0.3"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S75" s="7">
        <f>S53-S74</f>
        <v>0</v>
      </c>
      <c r="U75" s="56"/>
      <c r="V75" s="24"/>
    </row>
    <row r="76" spans="1:32" thickBot="1" x14ac:dyDescent="0.3">
      <c r="A76" s="64" t="s">
        <v>48</v>
      </c>
      <c r="B76" s="65">
        <f t="shared" ref="B76:V76" si="3">B59-B74</f>
        <v>-0.18999999761581421</v>
      </c>
      <c r="C76" s="66">
        <f t="shared" si="3"/>
        <v>0</v>
      </c>
      <c r="D76" s="68">
        <f t="shared" si="3"/>
        <v>0</v>
      </c>
      <c r="E76" s="66">
        <f t="shared" si="3"/>
        <v>0</v>
      </c>
      <c r="F76" s="66">
        <f t="shared" si="3"/>
        <v>2555071.6799999997</v>
      </c>
      <c r="G76" s="66">
        <f t="shared" si="3"/>
        <v>0</v>
      </c>
      <c r="H76" s="66">
        <f t="shared" si="3"/>
        <v>44113052</v>
      </c>
      <c r="I76" s="66">
        <f t="shared" si="3"/>
        <v>0</v>
      </c>
      <c r="J76" s="68">
        <f t="shared" si="3"/>
        <v>1.5185349620878696E-2</v>
      </c>
      <c r="K76" s="66">
        <f t="shared" si="3"/>
        <v>0</v>
      </c>
      <c r="L76" s="66">
        <f t="shared" si="3"/>
        <v>12017592.75999999</v>
      </c>
      <c r="M76" s="66">
        <f t="shared" si="3"/>
        <v>0</v>
      </c>
      <c r="N76" s="66">
        <f t="shared" si="3"/>
        <v>2594925.824800007</v>
      </c>
      <c r="O76" s="66">
        <f t="shared" si="3"/>
        <v>0</v>
      </c>
      <c r="P76" s="68">
        <f t="shared" si="3"/>
        <v>-0.14000000059604645</v>
      </c>
      <c r="Q76" s="66">
        <f t="shared" si="3"/>
        <v>0</v>
      </c>
      <c r="R76" s="69">
        <f t="shared" si="3"/>
        <v>-8844346.1699999943</v>
      </c>
      <c r="S76" s="66">
        <f t="shared" si="3"/>
        <v>0</v>
      </c>
      <c r="T76" s="68">
        <f t="shared" si="3"/>
        <v>3.4088745713233948E-2</v>
      </c>
      <c r="U76" s="66">
        <f t="shared" si="3"/>
        <v>0</v>
      </c>
      <c r="V76" s="52">
        <f t="shared" si="3"/>
        <v>52436295.814074039</v>
      </c>
    </row>
    <row r="77" spans="1:32" ht="15" x14ac:dyDescent="0.25">
      <c r="A77" s="70"/>
      <c r="B77" s="89" t="s">
        <v>49</v>
      </c>
      <c r="C77" s="89"/>
      <c r="D77" s="89" t="s">
        <v>49</v>
      </c>
      <c r="E77" s="89"/>
      <c r="F77" s="89" t="s">
        <v>49</v>
      </c>
      <c r="G77" s="89"/>
      <c r="H77" s="89" t="s">
        <v>49</v>
      </c>
      <c r="I77" s="89"/>
      <c r="J77" s="89" t="s">
        <v>49</v>
      </c>
      <c r="K77" s="89"/>
      <c r="L77" s="89" t="s">
        <v>49</v>
      </c>
      <c r="M77" s="89"/>
      <c r="N77" s="89" t="s">
        <v>49</v>
      </c>
      <c r="O77" s="89"/>
      <c r="P77" s="89" t="s">
        <v>49</v>
      </c>
      <c r="Q77" s="89"/>
      <c r="R77" s="89" t="s">
        <v>49</v>
      </c>
      <c r="S77" s="89"/>
      <c r="T77" s="89" t="s">
        <v>49</v>
      </c>
      <c r="U77" s="89"/>
      <c r="V77" s="89" t="s">
        <v>49</v>
      </c>
    </row>
    <row r="78" spans="1:32" x14ac:dyDescent="0.25">
      <c r="A78" s="70"/>
      <c r="B78" s="71"/>
      <c r="C78" s="71"/>
      <c r="D78" s="71"/>
      <c r="E78" s="71"/>
      <c r="F78" s="71"/>
      <c r="G78" s="71"/>
      <c r="H78" s="72"/>
      <c r="I78" s="71"/>
      <c r="J78" s="71"/>
      <c r="R78" s="73"/>
      <c r="V78" s="72"/>
    </row>
    <row r="79" spans="1:32" ht="13.5" x14ac:dyDescent="0.25">
      <c r="A79" s="74" t="s">
        <v>50</v>
      </c>
      <c r="B79" s="90" t="s">
        <v>85</v>
      </c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</row>
    <row r="80" spans="1:32" x14ac:dyDescent="0.25">
      <c r="A80" s="70"/>
      <c r="B80" s="71"/>
      <c r="C80" s="71"/>
      <c r="D80" s="71"/>
      <c r="E80" s="71"/>
      <c r="F80" s="71"/>
      <c r="G80" s="71"/>
      <c r="H80" s="71"/>
      <c r="I80" s="71"/>
      <c r="J80" s="71"/>
      <c r="V80" s="72"/>
    </row>
    <row r="81" spans="1:14" x14ac:dyDescent="0.25">
      <c r="A81" s="70"/>
      <c r="B81" s="71"/>
      <c r="C81" s="71"/>
      <c r="D81" s="71"/>
      <c r="E81" s="71"/>
      <c r="F81" s="71"/>
      <c r="G81" s="71"/>
      <c r="H81" s="71"/>
      <c r="I81" s="71"/>
      <c r="J81" s="75"/>
    </row>
    <row r="82" spans="1:14" x14ac:dyDescent="0.25">
      <c r="A82" s="70"/>
      <c r="B82" s="71"/>
      <c r="C82" s="71"/>
      <c r="D82" s="71"/>
      <c r="E82" s="71"/>
      <c r="F82" s="71"/>
      <c r="G82" s="71"/>
      <c r="H82" s="71"/>
      <c r="I82" s="71"/>
      <c r="J82" s="71"/>
    </row>
    <row r="83" spans="1:14" ht="13.5" x14ac:dyDescent="0.25">
      <c r="A83" s="74"/>
      <c r="B83" s="71"/>
      <c r="C83" s="71"/>
      <c r="D83" s="71"/>
      <c r="E83" s="71"/>
      <c r="F83" s="71"/>
      <c r="G83" s="71"/>
      <c r="H83" s="71"/>
      <c r="I83" s="71"/>
      <c r="J83" s="76"/>
    </row>
    <row r="84" spans="1:14" x14ac:dyDescent="0.25">
      <c r="A84" s="70"/>
      <c r="B84" s="71"/>
      <c r="C84" s="71"/>
      <c r="D84" s="71"/>
      <c r="E84" s="71"/>
      <c r="F84" s="71"/>
      <c r="G84" s="71"/>
      <c r="H84" s="71"/>
      <c r="I84" s="71"/>
      <c r="J84" s="71"/>
    </row>
    <row r="85" spans="1:14" ht="13.5" x14ac:dyDescent="0.25">
      <c r="A85" s="77"/>
      <c r="B85" s="71"/>
      <c r="C85" s="71"/>
      <c r="D85" s="71"/>
      <c r="E85" s="71"/>
      <c r="F85" s="71"/>
      <c r="G85" s="71"/>
      <c r="H85" s="71"/>
      <c r="I85" s="71"/>
      <c r="J85" s="71"/>
    </row>
    <row r="86" spans="1:14" x14ac:dyDescent="0.25">
      <c r="A86" s="77"/>
      <c r="B86" s="78"/>
      <c r="C86" s="78"/>
      <c r="D86" s="78"/>
      <c r="E86" s="78"/>
      <c r="F86" s="78"/>
      <c r="G86" s="78"/>
      <c r="H86" s="78"/>
      <c r="I86" s="78"/>
      <c r="J86" s="78"/>
      <c r="K86" s="79"/>
    </row>
    <row r="87" spans="1:14" ht="13.5" x14ac:dyDescent="0.25">
      <c r="A87" s="77"/>
      <c r="B87" s="71"/>
      <c r="C87" s="71"/>
      <c r="D87" s="71"/>
      <c r="E87" s="71"/>
      <c r="F87" s="71"/>
      <c r="G87" s="71"/>
      <c r="H87" s="71"/>
      <c r="I87" s="71"/>
      <c r="J87" s="71"/>
    </row>
    <row r="88" spans="1:14" ht="13.5" x14ac:dyDescent="0.25">
      <c r="A88" s="77"/>
      <c r="B88" s="71"/>
      <c r="C88" s="71"/>
      <c r="D88" s="71"/>
      <c r="E88" s="71"/>
      <c r="F88" s="71"/>
      <c r="G88" s="71"/>
      <c r="H88" s="71"/>
      <c r="I88" s="71"/>
      <c r="J88" s="71"/>
    </row>
    <row r="89" spans="1:14" ht="13.5" x14ac:dyDescent="0.25">
      <c r="A89" s="77"/>
      <c r="B89" s="71"/>
      <c r="C89" s="71"/>
      <c r="D89" s="71"/>
      <c r="E89" s="71"/>
      <c r="F89" s="71"/>
      <c r="G89" s="71"/>
      <c r="H89" s="71"/>
      <c r="I89" s="71"/>
      <c r="J89" s="71"/>
    </row>
    <row r="90" spans="1:14" x14ac:dyDescent="0.25">
      <c r="A90" s="77"/>
      <c r="B90" s="71"/>
      <c r="C90" s="71"/>
      <c r="D90" s="71"/>
      <c r="E90" s="71"/>
      <c r="F90" s="71"/>
      <c r="G90" s="71"/>
      <c r="H90" s="71"/>
      <c r="I90" s="71"/>
      <c r="J90" s="71"/>
      <c r="L90" s="79"/>
    </row>
    <row r="95" spans="1:14" x14ac:dyDescent="0.25">
      <c r="N95" s="80"/>
    </row>
  </sheetData>
  <mergeCells count="19">
    <mergeCell ref="B79:V79"/>
    <mergeCell ref="W6:W7"/>
    <mergeCell ref="A61:H61"/>
    <mergeCell ref="L6:L7"/>
    <mergeCell ref="N6:N7"/>
    <mergeCell ref="P6:P7"/>
    <mergeCell ref="R6:R7"/>
    <mergeCell ref="T6:T7"/>
    <mergeCell ref="V6:V7"/>
    <mergeCell ref="A1:V1"/>
    <mergeCell ref="A2:V2"/>
    <mergeCell ref="A3:V3"/>
    <mergeCell ref="L5:N5"/>
    <mergeCell ref="A6:A7"/>
    <mergeCell ref="B6:B7"/>
    <mergeCell ref="D6:D7"/>
    <mergeCell ref="F6:F7"/>
    <mergeCell ref="H6:H7"/>
    <mergeCell ref="J6:J7"/>
  </mergeCells>
  <printOptions horizontalCentered="1"/>
  <pageMargins left="0.59055118110236227" right="0.39370078740157483" top="0.19685039370078741" bottom="0.19685039370078741" header="0.19685039370078741" footer="0.11811023622047245"/>
  <pageSetup scale="61" orientation="landscape" r:id="rId1"/>
  <headerFooter alignWithMargins="0">
    <oddFooter xml:space="preserve">&amp;L&amp;8DIRECCIÓN DE RECURSOS FINANCIEROS
DEPARTAMENTO DE PRESUPUESTOS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showGridLines="0" workbookViewId="0"/>
  </sheetViews>
  <sheetFormatPr baseColWidth="10" defaultRowHeight="15" x14ac:dyDescent="0.25"/>
  <cols>
    <col min="1" max="1" width="32" customWidth="1"/>
    <col min="2" max="2" width="17.42578125" customWidth="1"/>
    <col min="3" max="4" width="14.140625" customWidth="1"/>
    <col min="5" max="5" width="15.7109375" customWidth="1"/>
    <col min="6" max="6" width="14.140625" customWidth="1"/>
    <col min="7" max="7" width="15.5703125" customWidth="1"/>
    <col min="8" max="8" width="17.5703125" customWidth="1"/>
    <col min="12" max="12" width="16" customWidth="1"/>
  </cols>
  <sheetData>
    <row r="1" spans="1:8" x14ac:dyDescent="0.25">
      <c r="A1" t="s">
        <v>83</v>
      </c>
    </row>
    <row r="2" spans="1:8" x14ac:dyDescent="0.25">
      <c r="A2" t="s">
        <v>84</v>
      </c>
    </row>
    <row r="4" spans="1:8" ht="38.25" x14ac:dyDescent="0.25">
      <c r="A4" s="99" t="s">
        <v>51</v>
      </c>
      <c r="B4" s="99" t="s">
        <v>52</v>
      </c>
      <c r="C4" s="99" t="s">
        <v>53</v>
      </c>
      <c r="D4" s="99" t="s">
        <v>54</v>
      </c>
      <c r="E4" s="99" t="s">
        <v>55</v>
      </c>
      <c r="F4" s="99" t="s">
        <v>53</v>
      </c>
      <c r="G4" s="99" t="s">
        <v>54</v>
      </c>
      <c r="H4" s="99" t="s">
        <v>56</v>
      </c>
    </row>
    <row r="5" spans="1:8" x14ac:dyDescent="0.25">
      <c r="A5" s="103" t="s">
        <v>57</v>
      </c>
      <c r="B5" s="91"/>
      <c r="C5" s="91"/>
      <c r="D5" s="91"/>
      <c r="E5" s="91"/>
      <c r="F5" s="91"/>
      <c r="G5" s="91"/>
      <c r="H5" s="91"/>
    </row>
    <row r="6" spans="1:8" ht="39" customHeight="1" x14ac:dyDescent="0.25">
      <c r="A6" s="121" t="s">
        <v>58</v>
      </c>
      <c r="B6" s="92">
        <v>241645668</v>
      </c>
      <c r="C6" s="93"/>
      <c r="D6" s="93"/>
      <c r="E6" s="92">
        <v>241645668</v>
      </c>
      <c r="F6" s="93"/>
      <c r="G6" s="92">
        <v>9615611</v>
      </c>
      <c r="H6" s="92">
        <v>232030057</v>
      </c>
    </row>
    <row r="7" spans="1:8" ht="26.25" customHeight="1" x14ac:dyDescent="0.25">
      <c r="A7" s="121" t="s">
        <v>6</v>
      </c>
      <c r="B7" s="94">
        <v>2409800</v>
      </c>
      <c r="C7" s="93"/>
      <c r="D7" s="93"/>
      <c r="E7" s="92">
        <v>2409800</v>
      </c>
      <c r="F7" s="93"/>
      <c r="G7" s="93"/>
      <c r="H7" s="92">
        <v>2409800</v>
      </c>
    </row>
    <row r="8" spans="1:8" ht="16.5" x14ac:dyDescent="0.25">
      <c r="A8" s="121" t="s">
        <v>2</v>
      </c>
      <c r="B8" s="94">
        <v>7704700</v>
      </c>
      <c r="C8" s="93"/>
      <c r="D8" s="93"/>
      <c r="E8" s="92">
        <v>7704700</v>
      </c>
      <c r="F8" s="93"/>
      <c r="G8" s="93"/>
      <c r="H8" s="92">
        <v>7704700</v>
      </c>
    </row>
    <row r="9" spans="1:8" ht="39" customHeight="1" x14ac:dyDescent="0.25">
      <c r="A9" s="121" t="s">
        <v>59</v>
      </c>
      <c r="B9" s="92">
        <v>15450000</v>
      </c>
      <c r="C9" s="93"/>
      <c r="D9" s="93"/>
      <c r="E9" s="92">
        <v>15450000</v>
      </c>
      <c r="F9" s="93"/>
      <c r="G9" s="93"/>
      <c r="H9" s="92">
        <v>15450000</v>
      </c>
    </row>
    <row r="10" spans="1:8" ht="64.5" customHeight="1" x14ac:dyDescent="0.25">
      <c r="A10" s="121" t="s">
        <v>24</v>
      </c>
      <c r="B10" s="93"/>
      <c r="C10" s="92">
        <v>2200000</v>
      </c>
      <c r="D10" s="93"/>
      <c r="E10" s="92">
        <v>2200000</v>
      </c>
      <c r="F10" s="93"/>
      <c r="G10" s="93"/>
      <c r="H10" s="92">
        <v>2200000</v>
      </c>
    </row>
    <row r="11" spans="1:8" ht="26.25" customHeight="1" x14ac:dyDescent="0.25">
      <c r="A11" s="121" t="s">
        <v>60</v>
      </c>
      <c r="B11" s="93"/>
      <c r="C11" s="92">
        <v>7500000</v>
      </c>
      <c r="D11" s="93"/>
      <c r="E11" s="92">
        <v>7500000</v>
      </c>
      <c r="F11" s="93"/>
      <c r="G11" s="93"/>
      <c r="H11" s="92">
        <v>7500000</v>
      </c>
    </row>
    <row r="12" spans="1:8" ht="26.25" customHeight="1" x14ac:dyDescent="0.25">
      <c r="A12" s="121" t="s">
        <v>14</v>
      </c>
      <c r="B12" s="93"/>
      <c r="C12" s="93"/>
      <c r="D12" s="93"/>
      <c r="E12" s="93"/>
      <c r="F12" s="93"/>
      <c r="G12" s="93"/>
      <c r="H12" s="93"/>
    </row>
    <row r="13" spans="1:8" ht="16.5" x14ac:dyDescent="0.25">
      <c r="A13" s="121" t="s">
        <v>61</v>
      </c>
      <c r="B13" s="94">
        <v>13661379</v>
      </c>
      <c r="C13" s="92">
        <v>8000000</v>
      </c>
      <c r="D13" s="93"/>
      <c r="E13" s="92">
        <v>21661379</v>
      </c>
      <c r="F13" s="92">
        <v>8000000</v>
      </c>
      <c r="G13" s="93"/>
      <c r="H13" s="92">
        <v>29661379</v>
      </c>
    </row>
    <row r="14" spans="1:8" ht="39" customHeight="1" x14ac:dyDescent="0.25">
      <c r="A14" s="121" t="s">
        <v>62</v>
      </c>
      <c r="B14" s="92">
        <v>18222837</v>
      </c>
      <c r="C14" s="92">
        <v>10000000</v>
      </c>
      <c r="D14" s="93"/>
      <c r="E14" s="92">
        <v>28222837</v>
      </c>
      <c r="F14" s="93"/>
      <c r="G14" s="93"/>
      <c r="H14" s="92">
        <v>28222837</v>
      </c>
    </row>
    <row r="15" spans="1:8" ht="39" customHeight="1" x14ac:dyDescent="0.25">
      <c r="A15" s="121" t="s">
        <v>63</v>
      </c>
      <c r="B15" s="94">
        <v>2419784</v>
      </c>
      <c r="C15" s="93"/>
      <c r="D15" s="93"/>
      <c r="E15" s="92">
        <v>2419784</v>
      </c>
      <c r="F15" s="93"/>
      <c r="G15" s="93"/>
      <c r="H15" s="92">
        <v>2419784</v>
      </c>
    </row>
    <row r="16" spans="1:8" ht="51.75" customHeight="1" x14ac:dyDescent="0.25">
      <c r="A16" s="121" t="s">
        <v>64</v>
      </c>
      <c r="B16" s="95"/>
      <c r="C16" s="93"/>
      <c r="D16" s="93"/>
      <c r="E16" s="93"/>
      <c r="F16" s="92">
        <v>12812786</v>
      </c>
      <c r="G16" s="93"/>
      <c r="H16" s="92">
        <v>12812786</v>
      </c>
    </row>
    <row r="17" spans="1:12" x14ac:dyDescent="0.25">
      <c r="A17" s="103" t="s">
        <v>65</v>
      </c>
      <c r="B17" s="93"/>
      <c r="C17" s="93"/>
      <c r="D17" s="93"/>
      <c r="E17" s="93"/>
      <c r="F17" s="93"/>
      <c r="G17" s="93"/>
      <c r="H17" s="93"/>
    </row>
    <row r="18" spans="1:12" ht="16.5" x14ac:dyDescent="0.25">
      <c r="A18" s="121" t="s">
        <v>4</v>
      </c>
      <c r="B18" s="94">
        <v>6916860</v>
      </c>
      <c r="C18" s="92">
        <v>600665</v>
      </c>
      <c r="D18" s="96">
        <v>3146806</v>
      </c>
      <c r="E18" s="92">
        <v>4370719</v>
      </c>
      <c r="F18" s="93"/>
      <c r="G18" s="93"/>
      <c r="H18" s="92">
        <v>4370719</v>
      </c>
    </row>
    <row r="19" spans="1:12" ht="51.75" customHeight="1" x14ac:dyDescent="0.25">
      <c r="A19" s="121" t="s">
        <v>66</v>
      </c>
      <c r="B19" s="94">
        <v>23460986</v>
      </c>
      <c r="C19" s="93"/>
      <c r="D19" s="93"/>
      <c r="E19" s="92">
        <v>23460986</v>
      </c>
      <c r="F19" s="93"/>
      <c r="G19" s="93"/>
      <c r="H19" s="92">
        <v>23460986</v>
      </c>
    </row>
    <row r="20" spans="1:12" ht="51.75" customHeight="1" x14ac:dyDescent="0.25">
      <c r="A20" s="121" t="s">
        <v>67</v>
      </c>
      <c r="B20" s="95"/>
      <c r="C20" s="92">
        <v>797000</v>
      </c>
      <c r="D20" s="93"/>
      <c r="E20" s="92">
        <v>797000</v>
      </c>
      <c r="F20" s="93"/>
      <c r="G20" s="93"/>
      <c r="H20" s="92">
        <v>797000</v>
      </c>
    </row>
    <row r="21" spans="1:12" x14ac:dyDescent="0.25">
      <c r="A21" s="103" t="s">
        <v>68</v>
      </c>
      <c r="B21" s="93"/>
      <c r="C21" s="93"/>
      <c r="D21" s="93"/>
      <c r="E21" s="93"/>
      <c r="F21" s="93"/>
      <c r="G21" s="93"/>
      <c r="H21" s="93"/>
    </row>
    <row r="22" spans="1:12" ht="26.25" customHeight="1" x14ac:dyDescent="0.25">
      <c r="A22" s="121" t="s">
        <v>69</v>
      </c>
      <c r="B22" s="94">
        <v>310746680</v>
      </c>
      <c r="C22" s="93"/>
      <c r="D22" s="93"/>
      <c r="E22" s="92">
        <v>310746680</v>
      </c>
      <c r="F22" s="93"/>
      <c r="G22" s="93"/>
      <c r="H22" s="92">
        <v>310746680</v>
      </c>
    </row>
    <row r="23" spans="1:12" ht="39" customHeight="1" x14ac:dyDescent="0.25">
      <c r="A23" s="121" t="s">
        <v>70</v>
      </c>
      <c r="B23" s="94">
        <v>46504397</v>
      </c>
      <c r="C23" s="93"/>
      <c r="D23" s="93"/>
      <c r="E23" s="92">
        <v>46504397</v>
      </c>
      <c r="F23" s="93"/>
      <c r="G23" s="93"/>
      <c r="H23" s="92">
        <v>46504397</v>
      </c>
    </row>
    <row r="24" spans="1:12" ht="26.25" customHeight="1" x14ac:dyDescent="0.25">
      <c r="A24" s="103" t="s">
        <v>16</v>
      </c>
      <c r="B24" s="93"/>
      <c r="C24" s="93"/>
      <c r="D24" s="93"/>
      <c r="E24" s="93"/>
      <c r="F24" s="93"/>
      <c r="G24" s="93"/>
      <c r="H24" s="93"/>
    </row>
    <row r="25" spans="1:12" ht="51.75" customHeight="1" x14ac:dyDescent="0.25">
      <c r="A25" s="121" t="s">
        <v>71</v>
      </c>
      <c r="B25" s="94">
        <v>48845922</v>
      </c>
      <c r="C25" s="93"/>
      <c r="D25" s="93"/>
      <c r="E25" s="92">
        <v>48845922</v>
      </c>
      <c r="F25" s="92">
        <v>530678</v>
      </c>
      <c r="G25" s="93"/>
      <c r="H25" s="92">
        <v>49376600</v>
      </c>
    </row>
    <row r="26" spans="1:12" ht="77.25" customHeight="1" x14ac:dyDescent="0.25">
      <c r="A26" s="103" t="s">
        <v>72</v>
      </c>
      <c r="B26" s="93"/>
      <c r="C26" s="94">
        <v>61280642.090000004</v>
      </c>
      <c r="D26" s="93"/>
      <c r="E26" s="92">
        <v>61280642.090000004</v>
      </c>
      <c r="F26" s="93"/>
      <c r="G26" s="93"/>
      <c r="H26" s="92">
        <v>61280642.090000004</v>
      </c>
    </row>
    <row r="27" spans="1:12" x14ac:dyDescent="0.25">
      <c r="A27" s="97" t="s">
        <v>12</v>
      </c>
      <c r="B27" s="98">
        <v>737989013</v>
      </c>
      <c r="C27" s="98">
        <v>90378307.090000004</v>
      </c>
      <c r="D27" s="98">
        <v>3146806</v>
      </c>
      <c r="E27" s="98">
        <v>825220514.09000003</v>
      </c>
      <c r="F27" s="98">
        <v>21343464</v>
      </c>
      <c r="G27" s="98">
        <v>9615611</v>
      </c>
      <c r="H27" s="98">
        <v>836948367.09000003</v>
      </c>
    </row>
    <row r="30" spans="1:12" ht="27" x14ac:dyDescent="0.25">
      <c r="A30" s="99" t="s">
        <v>1</v>
      </c>
      <c r="B30" s="100" t="s">
        <v>13</v>
      </c>
      <c r="C30" s="100" t="s">
        <v>6</v>
      </c>
      <c r="D30" s="100" t="s">
        <v>22</v>
      </c>
      <c r="E30" s="100" t="s">
        <v>14</v>
      </c>
      <c r="F30" s="100" t="s">
        <v>73</v>
      </c>
      <c r="G30" s="99" t="s">
        <v>2</v>
      </c>
      <c r="H30" s="99" t="s">
        <v>3</v>
      </c>
      <c r="I30" s="99" t="s">
        <v>15</v>
      </c>
      <c r="J30" s="99" t="s">
        <v>4</v>
      </c>
      <c r="K30" s="99" t="s">
        <v>16</v>
      </c>
      <c r="L30" s="99" t="s">
        <v>5</v>
      </c>
    </row>
    <row r="31" spans="1:12" x14ac:dyDescent="0.25">
      <c r="A31" s="101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17"/>
    </row>
    <row r="32" spans="1:12" ht="28.5" x14ac:dyDescent="0.25">
      <c r="A32" s="103" t="s">
        <v>74</v>
      </c>
      <c r="B32" s="104">
        <v>251345668</v>
      </c>
      <c r="C32" s="104">
        <v>2409800</v>
      </c>
      <c r="D32" s="104">
        <v>18005072</v>
      </c>
      <c r="E32" s="104">
        <v>96417052</v>
      </c>
      <c r="F32" s="104">
        <v>23460986</v>
      </c>
      <c r="G32" s="104">
        <v>7704700</v>
      </c>
      <c r="H32" s="104">
        <v>326042653</v>
      </c>
      <c r="I32" s="104">
        <v>45820943</v>
      </c>
      <c r="J32" s="104">
        <v>5167719</v>
      </c>
      <c r="K32" s="104">
        <v>48845921</v>
      </c>
      <c r="L32" s="104">
        <v>825220514</v>
      </c>
    </row>
    <row r="33" spans="1:12" x14ac:dyDescent="0.25">
      <c r="A33" s="105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</row>
    <row r="34" spans="1:12" ht="16.5" x14ac:dyDescent="0.25">
      <c r="A34" s="103" t="s">
        <v>75</v>
      </c>
      <c r="B34" s="107">
        <v>20812786</v>
      </c>
      <c r="C34" s="108"/>
      <c r="D34" s="108"/>
      <c r="E34" s="108"/>
      <c r="F34" s="108"/>
      <c r="G34" s="108"/>
      <c r="H34" s="108"/>
      <c r="I34" s="108"/>
      <c r="J34" s="108"/>
      <c r="K34" s="107">
        <v>530678</v>
      </c>
      <c r="L34" s="104">
        <v>21343464</v>
      </c>
    </row>
    <row r="35" spans="1:12" ht="16.5" x14ac:dyDescent="0.25">
      <c r="A35" s="105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</row>
    <row r="36" spans="1:12" ht="16.5" x14ac:dyDescent="0.25">
      <c r="A36" s="103" t="s">
        <v>76</v>
      </c>
      <c r="B36" s="107">
        <v>9615611</v>
      </c>
      <c r="C36" s="108"/>
      <c r="D36" s="108"/>
      <c r="E36" s="108"/>
      <c r="F36" s="108"/>
      <c r="G36" s="108"/>
      <c r="H36" s="108"/>
      <c r="I36" s="108"/>
      <c r="J36" s="108"/>
      <c r="K36" s="108"/>
      <c r="L36" s="104">
        <v>9615611</v>
      </c>
    </row>
    <row r="37" spans="1:12" ht="16.5" x14ac:dyDescent="0.25">
      <c r="A37" s="109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</row>
    <row r="38" spans="1:12" x14ac:dyDescent="0.25">
      <c r="A38" s="103" t="s">
        <v>77</v>
      </c>
      <c r="B38" s="104">
        <v>262542843</v>
      </c>
      <c r="C38" s="104">
        <v>2409800</v>
      </c>
      <c r="D38" s="104">
        <v>18005072</v>
      </c>
      <c r="E38" s="104">
        <v>96417052</v>
      </c>
      <c r="F38" s="104">
        <v>23460986</v>
      </c>
      <c r="G38" s="104">
        <v>7704700</v>
      </c>
      <c r="H38" s="104">
        <v>326042653</v>
      </c>
      <c r="I38" s="104">
        <v>45820943</v>
      </c>
      <c r="J38" s="104">
        <v>5167719</v>
      </c>
      <c r="K38" s="104">
        <v>49376599</v>
      </c>
      <c r="L38" s="104">
        <v>836948367</v>
      </c>
    </row>
    <row r="39" spans="1:12" ht="16.5" x14ac:dyDescent="0.25">
      <c r="A39" s="109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</row>
    <row r="40" spans="1:12" x14ac:dyDescent="0.25">
      <c r="A40" s="114" t="s">
        <v>78</v>
      </c>
      <c r="B40" s="115"/>
      <c r="C40" s="115"/>
      <c r="D40" s="115"/>
      <c r="E40" s="116"/>
      <c r="F40" s="110"/>
      <c r="G40" s="110"/>
      <c r="H40" s="110"/>
      <c r="I40" s="110"/>
      <c r="J40" s="110"/>
      <c r="K40" s="110"/>
      <c r="L40" s="110"/>
    </row>
    <row r="41" spans="1:12" ht="16.5" x14ac:dyDescent="0.25">
      <c r="A41" s="103" t="s">
        <v>47</v>
      </c>
      <c r="B41" s="107">
        <v>252842843</v>
      </c>
      <c r="C41" s="108"/>
      <c r="D41" s="107">
        <v>5689877</v>
      </c>
      <c r="E41" s="107">
        <v>10667318</v>
      </c>
      <c r="F41" s="108"/>
      <c r="G41" s="107">
        <v>5157769</v>
      </c>
      <c r="H41" s="108"/>
      <c r="I41" s="108"/>
      <c r="J41" s="108"/>
      <c r="K41" s="107">
        <v>14411871</v>
      </c>
      <c r="L41" s="104">
        <v>288769678</v>
      </c>
    </row>
    <row r="42" spans="1:12" ht="16.5" x14ac:dyDescent="0.25">
      <c r="A42" s="103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6"/>
    </row>
    <row r="43" spans="1:12" ht="16.5" x14ac:dyDescent="0.25">
      <c r="A43" s="103" t="s">
        <v>8</v>
      </c>
      <c r="B43" s="108"/>
      <c r="C43" s="108"/>
      <c r="D43" s="107">
        <v>2710269</v>
      </c>
      <c r="E43" s="107">
        <v>4213914</v>
      </c>
      <c r="F43" s="108"/>
      <c r="G43" s="107">
        <v>238187</v>
      </c>
      <c r="H43" s="108"/>
      <c r="I43" s="107">
        <v>4406921</v>
      </c>
      <c r="J43" s="108"/>
      <c r="K43" s="107">
        <v>10743411</v>
      </c>
      <c r="L43" s="104">
        <v>22312702</v>
      </c>
    </row>
    <row r="44" spans="1:12" ht="16.5" x14ac:dyDescent="0.25">
      <c r="A44" s="103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6"/>
    </row>
    <row r="45" spans="1:12" ht="16.5" x14ac:dyDescent="0.25">
      <c r="A45" s="103" t="s">
        <v>9</v>
      </c>
      <c r="B45" s="107">
        <v>2200000</v>
      </c>
      <c r="C45" s="107">
        <v>2409800</v>
      </c>
      <c r="D45" s="107">
        <v>3932592</v>
      </c>
      <c r="E45" s="107">
        <v>19056768</v>
      </c>
      <c r="F45" s="108"/>
      <c r="G45" s="107">
        <v>471890</v>
      </c>
      <c r="H45" s="108"/>
      <c r="I45" s="108"/>
      <c r="J45" s="108"/>
      <c r="K45" s="107">
        <v>18619820</v>
      </c>
      <c r="L45" s="104">
        <v>46690870</v>
      </c>
    </row>
    <row r="46" spans="1:12" ht="16.5" x14ac:dyDescent="0.25">
      <c r="A46" s="103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6"/>
    </row>
    <row r="47" spans="1:12" ht="28.5" x14ac:dyDescent="0.25">
      <c r="A47" s="103" t="s">
        <v>10</v>
      </c>
      <c r="B47" s="107">
        <v>7500000</v>
      </c>
      <c r="C47" s="108"/>
      <c r="D47" s="107">
        <v>3177169</v>
      </c>
      <c r="E47" s="107">
        <v>36160252</v>
      </c>
      <c r="F47" s="108"/>
      <c r="G47" s="107">
        <v>1296000</v>
      </c>
      <c r="H47" s="107">
        <v>319657700</v>
      </c>
      <c r="I47" s="107">
        <v>41414022</v>
      </c>
      <c r="J47" s="107">
        <v>5167719</v>
      </c>
      <c r="K47" s="107">
        <v>4049810</v>
      </c>
      <c r="L47" s="104">
        <v>400378129</v>
      </c>
    </row>
    <row r="48" spans="1:12" ht="16.5" x14ac:dyDescent="0.25">
      <c r="A48" s="103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6"/>
    </row>
    <row r="49" spans="1:12" ht="16.5" x14ac:dyDescent="0.25">
      <c r="A49" s="103" t="s">
        <v>11</v>
      </c>
      <c r="B49" s="108"/>
      <c r="C49" s="108"/>
      <c r="D49" s="107">
        <v>2495165</v>
      </c>
      <c r="E49" s="107">
        <v>8318119</v>
      </c>
      <c r="F49" s="107">
        <v>23460986</v>
      </c>
      <c r="G49" s="107">
        <v>80955</v>
      </c>
      <c r="H49" s="108"/>
      <c r="I49" s="108"/>
      <c r="J49" s="108"/>
      <c r="K49" s="107">
        <v>1551687</v>
      </c>
      <c r="L49" s="104">
        <v>35906912</v>
      </c>
    </row>
    <row r="50" spans="1:12" ht="16.5" x14ac:dyDescent="0.25">
      <c r="A50" s="111"/>
      <c r="B50" s="108"/>
      <c r="C50" s="108"/>
      <c r="D50" s="108"/>
      <c r="E50" s="108"/>
      <c r="F50" s="108"/>
      <c r="G50" s="102"/>
      <c r="H50" s="102"/>
      <c r="I50" s="102"/>
      <c r="J50" s="102"/>
      <c r="K50" s="102"/>
      <c r="L50" s="117"/>
    </row>
    <row r="51" spans="1:12" x14ac:dyDescent="0.25">
      <c r="A51" s="109" t="s">
        <v>12</v>
      </c>
      <c r="B51" s="104">
        <v>262542843</v>
      </c>
      <c r="C51" s="104">
        <v>2409800</v>
      </c>
      <c r="D51" s="104">
        <v>18005072</v>
      </c>
      <c r="E51" s="104">
        <v>72031418</v>
      </c>
      <c r="F51" s="104">
        <v>23460986</v>
      </c>
      <c r="G51" s="118">
        <v>7244801</v>
      </c>
      <c r="H51" s="118">
        <v>319657700</v>
      </c>
      <c r="I51" s="118">
        <v>45820943</v>
      </c>
      <c r="J51" s="118">
        <v>5167719</v>
      </c>
      <c r="K51" s="118">
        <v>49376599</v>
      </c>
      <c r="L51" s="118">
        <v>794058291</v>
      </c>
    </row>
    <row r="52" spans="1:12" ht="16.5" x14ac:dyDescent="0.25">
      <c r="A52" s="112"/>
      <c r="B52" s="108"/>
      <c r="C52" s="108"/>
      <c r="D52" s="108"/>
      <c r="E52" s="108"/>
      <c r="F52" s="108"/>
      <c r="G52" s="102"/>
      <c r="H52" s="102"/>
      <c r="I52" s="102"/>
      <c r="J52" s="102"/>
      <c r="K52" s="102"/>
      <c r="L52" s="102"/>
    </row>
    <row r="53" spans="1:12" x14ac:dyDescent="0.25">
      <c r="A53" s="113" t="s">
        <v>79</v>
      </c>
      <c r="B53" s="106" t="s">
        <v>80</v>
      </c>
      <c r="C53" s="106" t="s">
        <v>81</v>
      </c>
      <c r="D53" s="106" t="s">
        <v>82</v>
      </c>
      <c r="E53" s="104">
        <v>30770587</v>
      </c>
      <c r="F53" s="106">
        <v>0</v>
      </c>
      <c r="G53" s="104">
        <v>459899</v>
      </c>
      <c r="H53" s="118">
        <v>6384953</v>
      </c>
      <c r="I53" s="119">
        <v>0</v>
      </c>
      <c r="J53" s="119">
        <v>0</v>
      </c>
      <c r="K53" s="119">
        <v>0</v>
      </c>
      <c r="L53" s="118">
        <v>42890076</v>
      </c>
    </row>
    <row r="56" spans="1:12" ht="26.25" customHeight="1" x14ac:dyDescent="0.25">
      <c r="A56" s="120" t="s">
        <v>86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</row>
  </sheetData>
  <mergeCells count="2">
    <mergeCell ref="A40:E40"/>
    <mergeCell ref="A56:L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Cierre 2011</vt:lpstr>
      <vt:lpstr>Cierre 2012</vt:lpstr>
      <vt:lpstr>'Cierre 2011'!Área_de_impresión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Piña Guevara David</dc:creator>
  <cp:lastModifiedBy>Anguiano Godinez Eduardo</cp:lastModifiedBy>
  <dcterms:created xsi:type="dcterms:W3CDTF">2012-10-29T17:13:43Z</dcterms:created>
  <dcterms:modified xsi:type="dcterms:W3CDTF">2014-10-21T16:08:41Z</dcterms:modified>
</cp:coreProperties>
</file>